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wdp" ContentType="image/vnd.ms-photo"/>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211"/>
  <workbookPr codeName="ThisWorkbook"/>
  <mc:AlternateContent xmlns:mc="http://schemas.openxmlformats.org/markup-compatibility/2006">
    <mc:Choice Requires="x15">
      <x15ac:absPath xmlns:x15ac="http://schemas.microsoft.com/office/spreadsheetml/2010/11/ac" url="/Users/hakimi/Desktop/backup/Documents/SK TUNKU LAKSAMANA/PELAPORAN OFFLINE/"/>
    </mc:Choice>
  </mc:AlternateContent>
  <bookViews>
    <workbookView xWindow="0" yWindow="460" windowWidth="25600" windowHeight="14240" tabRatio="791" activeTab="1"/>
  </bookViews>
  <sheets>
    <sheet name="PANDUAN" sheetId="5" r:id="rId1"/>
    <sheet name="REKOD PRESTASI MURID" sheetId="1" r:id="rId2"/>
    <sheet name="LAPORAN MURID (INDIVIDU)" sheetId="2" r:id="rId3"/>
    <sheet name="DATA PERNYATAAN TAHAP PGUASAAN " sheetId="3" r:id="rId4"/>
    <sheet name="GRAF PELAPORAN" sheetId="4" r:id="rId5"/>
  </sheets>
  <definedNames>
    <definedName name="_xlnm.Print_Area" localSheetId="3">'DATA PERNYATAAN TAHAP PGUASAAN '!$A$1:$B$210</definedName>
    <definedName name="_xlnm.Print_Area" localSheetId="4">'GRAF PELAPORAN'!$A$1:$Q$40</definedName>
    <definedName name="_xlnm.Print_Area" localSheetId="2">'LAPORAN MURID (INDIVIDU)'!$A$1:$G$59</definedName>
    <definedName name="_xlnm.Print_Area" localSheetId="1">'REKOD PRESTASI MURID'!$A$1:$AD$78</definedName>
    <definedName name="_xlnm.Print_Titles" localSheetId="4">'GRAF PELAPORAN'!$1:$4</definedName>
    <definedName name="_xlnm.Print_Titles" localSheetId="1">'REKOD PRESTASI MURID'!$11:$11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P26" i="4" l="1"/>
  <c r="O26" i="4"/>
  <c r="N26" i="4"/>
  <c r="M26" i="4"/>
  <c r="L26" i="4"/>
  <c r="K26" i="4"/>
  <c r="J24" i="4"/>
  <c r="B42" i="4"/>
  <c r="H44" i="4"/>
  <c r="G44" i="4"/>
  <c r="F44" i="4"/>
  <c r="E44" i="4"/>
  <c r="D44" i="4"/>
  <c r="C44" i="4"/>
  <c r="G57" i="4"/>
  <c r="F56" i="2"/>
  <c r="M3" i="4"/>
  <c r="I4" i="4"/>
  <c r="I3" i="4"/>
  <c r="K9" i="2"/>
  <c r="K8" i="2"/>
  <c r="K7" i="2"/>
  <c r="E15" i="2"/>
  <c r="E17" i="2"/>
  <c r="D11" i="2"/>
  <c r="A1" i="4"/>
  <c r="B6" i="4"/>
  <c r="J6" i="4"/>
  <c r="C8" i="4"/>
  <c r="D8" i="4"/>
  <c r="E8" i="4"/>
  <c r="F8" i="4"/>
  <c r="G8" i="4"/>
  <c r="H8" i="4"/>
  <c r="G21" i="4"/>
  <c r="K8" i="4"/>
  <c r="L8" i="4"/>
  <c r="M8" i="4"/>
  <c r="N8" i="4"/>
  <c r="O8" i="4"/>
  <c r="P8" i="4"/>
  <c r="B24" i="4"/>
  <c r="C26" i="4"/>
  <c r="D26" i="4"/>
  <c r="E26" i="4"/>
  <c r="F26" i="4"/>
  <c r="G26" i="4"/>
  <c r="H26" i="4"/>
  <c r="B1" i="2"/>
  <c r="B2" i="2"/>
  <c r="B3" i="2"/>
  <c r="B4" i="2"/>
  <c r="D13" i="2"/>
  <c r="B6" i="2"/>
  <c r="B16" i="2"/>
  <c r="B20" i="2"/>
  <c r="I7" i="2"/>
  <c r="J7" i="2"/>
  <c r="I8" i="2"/>
  <c r="J8" i="2"/>
  <c r="D9" i="2"/>
  <c r="I9" i="2"/>
  <c r="J9" i="2"/>
  <c r="I10" i="2"/>
  <c r="J10" i="2"/>
  <c r="I11" i="2"/>
  <c r="J11" i="2"/>
  <c r="D12" i="2"/>
  <c r="I12" i="2"/>
  <c r="J12" i="2"/>
  <c r="I13" i="2"/>
  <c r="J13" i="2"/>
  <c r="I14" i="2"/>
  <c r="J14" i="2"/>
  <c r="I15" i="2"/>
  <c r="J15" i="2"/>
  <c r="I16" i="2"/>
  <c r="J16" i="2"/>
  <c r="I17" i="2"/>
  <c r="J17" i="2"/>
  <c r="I18" i="2"/>
  <c r="J18" i="2"/>
  <c r="I19" i="2"/>
  <c r="J19" i="2"/>
  <c r="D20" i="2"/>
  <c r="E20" i="2"/>
  <c r="F20" i="2"/>
  <c r="I20" i="2"/>
  <c r="J20" i="2"/>
  <c r="D21" i="2"/>
  <c r="E21" i="2"/>
  <c r="F21" i="2"/>
  <c r="I21" i="2"/>
  <c r="J21" i="2"/>
  <c r="D22" i="2"/>
  <c r="E22" i="2"/>
  <c r="F22" i="2"/>
  <c r="I22" i="2"/>
  <c r="J22" i="2"/>
  <c r="D23" i="2"/>
  <c r="E23" i="2"/>
  <c r="F23" i="2"/>
  <c r="I23" i="2"/>
  <c r="J23" i="2"/>
  <c r="D24" i="2"/>
  <c r="E24" i="2"/>
  <c r="F24" i="2"/>
  <c r="I24" i="2"/>
  <c r="J24" i="2"/>
  <c r="D25" i="2"/>
  <c r="E25" i="2"/>
  <c r="F25" i="2"/>
  <c r="I25" i="2"/>
  <c r="J25" i="2"/>
  <c r="D26" i="2"/>
  <c r="E26" i="2"/>
  <c r="F26" i="2"/>
  <c r="I26" i="2"/>
  <c r="J26" i="2"/>
  <c r="D27" i="2"/>
  <c r="E27" i="2"/>
  <c r="F27" i="2"/>
  <c r="I27" i="2"/>
  <c r="J27" i="2"/>
  <c r="D28" i="2"/>
  <c r="E28" i="2"/>
  <c r="F28" i="2"/>
  <c r="I28" i="2"/>
  <c r="J28" i="2"/>
  <c r="D29" i="2"/>
  <c r="E29" i="2"/>
  <c r="F29" i="2"/>
  <c r="I29" i="2"/>
  <c r="J29" i="2"/>
  <c r="D30" i="2"/>
  <c r="E30" i="2"/>
  <c r="F30" i="2"/>
  <c r="I30" i="2"/>
  <c r="J30" i="2"/>
  <c r="D31" i="2"/>
  <c r="E31" i="2"/>
  <c r="F31" i="2"/>
  <c r="I31" i="2"/>
  <c r="J31" i="2"/>
  <c r="D32" i="2"/>
  <c r="E32" i="2"/>
  <c r="F32" i="2"/>
  <c r="I32" i="2"/>
  <c r="J32" i="2"/>
  <c r="D33" i="2"/>
  <c r="E33" i="2"/>
  <c r="F33" i="2"/>
  <c r="I33" i="2"/>
  <c r="J33" i="2"/>
  <c r="D34" i="2"/>
  <c r="E34" i="2"/>
  <c r="F34" i="2"/>
  <c r="I34" i="2"/>
  <c r="J34" i="2"/>
  <c r="D35" i="2"/>
  <c r="E35" i="2"/>
  <c r="F35" i="2"/>
  <c r="I35" i="2"/>
  <c r="J35" i="2"/>
  <c r="D36" i="2"/>
  <c r="E36" i="2"/>
  <c r="F36" i="2"/>
  <c r="I36" i="2"/>
  <c r="J36" i="2"/>
  <c r="D37" i="2"/>
  <c r="E37" i="2"/>
  <c r="F37" i="2"/>
  <c r="I37" i="2"/>
  <c r="J37" i="2"/>
  <c r="D38" i="2"/>
  <c r="E38" i="2"/>
  <c r="F38" i="2"/>
  <c r="I38" i="2"/>
  <c r="J38" i="2"/>
  <c r="D39" i="2"/>
  <c r="E39" i="2"/>
  <c r="F39" i="2"/>
  <c r="I39" i="2"/>
  <c r="J39" i="2"/>
  <c r="D40" i="2"/>
  <c r="E40" i="2"/>
  <c r="F40" i="2"/>
  <c r="I40" i="2"/>
  <c r="J40" i="2"/>
  <c r="D41" i="2"/>
  <c r="E41" i="2"/>
  <c r="F41" i="2"/>
  <c r="I41" i="2"/>
  <c r="J41" i="2"/>
  <c r="D42" i="2"/>
  <c r="E42" i="2"/>
  <c r="F42" i="2"/>
  <c r="I42" i="2"/>
  <c r="J42" i="2"/>
  <c r="D43" i="2"/>
  <c r="E43" i="2"/>
  <c r="F43" i="2"/>
  <c r="I43" i="2"/>
  <c r="J43" i="2"/>
  <c r="D44" i="2"/>
  <c r="E44" i="2"/>
  <c r="F44" i="2"/>
  <c r="I44" i="2"/>
  <c r="J44" i="2"/>
  <c r="I45" i="2"/>
  <c r="J45" i="2"/>
  <c r="I46" i="2"/>
  <c r="J46" i="2"/>
  <c r="I47" i="2"/>
  <c r="J47" i="2"/>
  <c r="I48" i="2"/>
  <c r="J48" i="2"/>
  <c r="I49" i="2"/>
  <c r="J49" i="2"/>
  <c r="I50" i="2"/>
  <c r="J50" i="2"/>
  <c r="I51" i="2"/>
  <c r="J51" i="2"/>
  <c r="I52" i="2"/>
  <c r="J52" i="2"/>
  <c r="I53" i="2"/>
  <c r="J53" i="2"/>
  <c r="I54" i="2"/>
  <c r="J54" i="2"/>
  <c r="I55" i="2"/>
  <c r="J55" i="2"/>
  <c r="B56" i="2"/>
  <c r="I56" i="2"/>
  <c r="J56" i="2"/>
  <c r="F57" i="2"/>
  <c r="I57" i="2"/>
  <c r="J57" i="2"/>
  <c r="I58" i="2"/>
  <c r="J58" i="2"/>
  <c r="I59" i="2"/>
  <c r="J59" i="2"/>
  <c r="I60" i="2"/>
  <c r="J60" i="2"/>
  <c r="I61" i="2"/>
  <c r="J61" i="2"/>
  <c r="I62" i="2"/>
  <c r="J62" i="2"/>
  <c r="I63" i="2"/>
  <c r="J63" i="2"/>
  <c r="B72" i="1"/>
  <c r="F58" i="2"/>
  <c r="D10" i="2"/>
  <c r="O39" i="4"/>
  <c r="B58" i="2"/>
  <c r="G39" i="4"/>
  <c r="F15" i="2"/>
  <c r="O21" i="4"/>
  <c r="D8" i="2"/>
</calcChain>
</file>

<file path=xl/comments1.xml><?xml version="1.0" encoding="utf-8"?>
<comments xmlns="http://schemas.openxmlformats.org/spreadsheetml/2006/main">
  <authors>
    <author>Windows User</author>
  </authors>
  <commentList>
    <comment ref="AD9" authorId="0">
      <text>
        <r>
          <rPr>
            <b/>
            <u/>
            <sz val="9"/>
            <color indexed="81"/>
            <rFont val="Tahoma"/>
            <family val="2"/>
          </rPr>
          <t xml:space="preserve">TP keseluruhan
</t>
        </r>
        <r>
          <rPr>
            <sz val="9"/>
            <color indexed="81"/>
            <rFont val="Tahoma"/>
            <family val="2"/>
          </rPr>
          <t>Hanya dilaporkan untuk Pentaksiran Akhir Tahun sahaja</t>
        </r>
        <r>
          <rPr>
            <b/>
            <sz val="9"/>
            <color indexed="81"/>
            <rFont val="Tahoma"/>
            <family val="2"/>
          </rPr>
          <t>.</t>
        </r>
        <r>
          <rPr>
            <b/>
            <u/>
            <sz val="9"/>
            <color indexed="81"/>
            <rFont val="Tahoma"/>
            <family val="2"/>
          </rPr>
          <t xml:space="preserve">
</t>
        </r>
      </text>
    </comment>
    <comment ref="E11" authorId="0">
      <text>
        <r>
          <rPr>
            <b/>
            <sz val="9"/>
            <color indexed="81"/>
            <rFont val="Tahoma"/>
            <family val="2"/>
          </rPr>
          <t xml:space="preserve">PERFORMANCE STANDARDS FOR LISTENING SKILLS
LEVEL 1: • Hardly recognises and reproduces limited target language phonemes.   
                • Hardly understands very simple questions, instructions and main ideas of the texts  
                   even with a lot of support from the teacher.
LEVEL 2: • Recognises and reproduces some limited target language phonemes with a lot of    
                   support from the teacher.
                • Understands a few very simple questions,  instructions and main ideas of the texts  
                   with a lot of support from the teacher.     
LEVEL 3: • Recognises and reproduces limited target language phonemes with support from 
                   the teacher.
                • Understands very simple questions, instructions, main ideas and supporting 
                   details of the texts with support from the teacher.
                • Predicts words using knowledge of a topic with support from the teacher.
LEVEL 4: • Recognises and reproduces limited target language phonemes with minimal 
                  support  from the teacher.
                • Understands very simple questions, instructions, main ideas and supporting details 
                  of the texts with minimal support from the teacher.
                • Predicts words using knowledge of a topic.
LEVEL 5: • Recognises and reproduces target language phonemes appropriately.
                • Understands simple questions, instructions, main ideas and supporting details of 
                   the texts without hesitation.
                • Displays increasing confidence and self-reliance in predicting words using 
                   knowledge of a topic.
LEVEL 6: • Recognises and reproduces target language phonemes appropriately and 
                   independently.
               • Understands simple questions, instructions, main ideas and supporting details of the
                  texts promptly and independently.
               • Predicts words using knowledge of a topic confidently and independently.
</t>
        </r>
      </text>
    </comment>
    <comment ref="F11" authorId="0">
      <text>
        <r>
          <rPr>
            <b/>
            <sz val="9"/>
            <color indexed="81"/>
            <rFont val="Tahoma"/>
            <family val="2"/>
          </rPr>
          <t xml:space="preserve">PERFORMANCE STANDARDS FOR SPEAKING SKILLS
LEVEL 1:  • Hardly produces meaningful words and fixed phrases even with a lot of support from the teacher.
                 • Hardly asks and answers straightforward questions using one word or a fixed phrase even 
                    with a lot of support from the teacher.
LEVEL 2:  • Produces a few meaningful words and fixed phrases with a lot of support from the teacher.
                 • Asks and answers a few straightforward questions using one word or a fixed phrase 
                    with a lot of support from the teacher.
LEVEL 3:  • Produces and comprehends words and fixed phrases on very familiar topics 
                  with some support from the teacher.
                • Asks and answers straightforward questions using one word or a fixed phrase with some support
                  from the teacher.
                • Introduces self, describes objects and participates in simple interactions on familiar topics 
                   using fixed phrases.
LEVEL 4:   • Produces and comprehends words and fixed phrases on very familiar topics with minimal support 
                   from the teacher.
                 • Asks and answers straightforward questions using one word or a fixed phrase with minimal support 
                   from the teacher.
                 • Expresses self, describes objects and participates in simple conversations on familiar topics
                    using fixed phrases.
LEVEL 5:   • Produces and comprehends words and fixed phrases on very familiar topics confidently.
                 • Asks and answers straightforward questions using one word or a fixed phrase 
                    with increasing confidence and self-reliance.
                 • Expresses self, describes objects and participates in conversations on familiar topics 
                    using fixed  phrases with an increasing display of confidence.
LEVEL 6:   • Produces and comprehends words and fixed phrases on very familiar topics confidently and 
                    independently.
                 • Asks and answers straightforward questions using fixed phrases with ease and great confidence.
                 • Initiates, expresses self, describes objects and participates in conversations on familiar topics 
                    using fixed phrases independently.
                 • Displays exemplary model of language use to others. </t>
        </r>
        <r>
          <rPr>
            <sz val="9"/>
            <color indexed="81"/>
            <rFont val="Tahoma"/>
            <family val="2"/>
          </rPr>
          <t xml:space="preserve">
</t>
        </r>
      </text>
    </comment>
    <comment ref="G11" authorId="0">
      <text>
        <r>
          <rPr>
            <b/>
            <sz val="9"/>
            <color indexed="81"/>
            <rFont val="Tahoma"/>
            <family val="2"/>
          </rPr>
          <t xml:space="preserve">PERFORMANCE STANDARDS FOR READING SKILLS
LEVEL 1:   • Hardly identifies and recognises shapes of the letters in the alphabet even 
                     with a lot of support from the teacher.
                  • Hardly blends and segments phonemes (CVC, CCVC) even with a lot of support 
                     from the teacher. 
LEVEL 2:   • Identifies and recognises most shapes of the letters in the alphabet with a lot of support 
                     from the teacher.
                 • Blends and segments a few phonemes (CVC, CCVC) with a lot of support from the teacher.
                 • Hardly understands main ideas of very simple phrases and sentences after repeated readings.
LEVEL 3:  • Identifies and recognises all shapes of the letters in the alphabet.
                 • Blends and segments phonemes (CVC, CCVC) with support from the teacher.
                 • Understands main ideas, specific information and details of very simple phrases and sentences.
                 • Uses  picture dictionary to categorise words with support from the teacher.
LEVEL 4:   • Blends and segments phonemes (CVC, CCVC) without hesitation.
                  • Understands main ideas, specific information and details of very simple phrases
                   and sentences appropriately.
                  • Uses picture dictionary to categorise words with minimal support from the teacher.
LEVEL 5:   • Uses phonics to read words and identify word families confidently.
                  • Understands main ideas, specific information and details of very simple phrases 
                   and sentences confidently.
                 • Uses picture dictionary to categorise words confidently.
LEVEL 6:    • Uses phonics to read words and identify word families independently.
                   • Understands main ideas, specific information and details of 
                    simple sentences independently.
                   • Uses picture dictionary to categorise words independently.
</t>
        </r>
      </text>
    </comment>
    <comment ref="H11" authorId="0">
      <text>
        <r>
          <rPr>
            <b/>
            <sz val="9"/>
            <color indexed="81"/>
            <rFont val="Tahoma"/>
            <family val="2"/>
          </rPr>
          <t xml:space="preserve">PERFORMANCE STANDARDS FOR WRITING SKILLS
LEVEL 1:     • Hardly displays early writing skills to form letters as demonstrated by the teacher.
                    • Hardly uses fixed phrases to communicate with appropriate language form and style 
                        even with a lot of support from the teacher.
LEVEL 2:    • Displays early writing skills to form letters as demonstrated by the teacher 
                      with some legibility.
                   • Uses  fixed phrases to communicate with appropriate language form and style
                       with a lot of support from the teacher.
LEVEL 3:   • Displays early writing skills appropriately.
                 • Writes comprehensible words and phrases with correct punctuation and spelling 
                    supported by the teacher.
                 • Organises  words by using ‘and’ to communicate with appropriate language form 
                     and style with some support from the teacher.
LEVEL 4:    • Writes comprehensible words and phrases with correct punctuation and spelling
                       with minimal support by the teacher.
                  • Organises  words by using ‘and’ to communicate with appropriate language form 
                     and style with minimal support from the teacher.
LEVEL 5:   • Writes comprehensible words and phrases with correct punctuation 
                     and spelling confidently.
                 • Organises  words by using ‘and’ to communicate with appropriate language form 
                    and style without hesitation.
LEVEL 6:    • Writes comprehensible words and phrases with correct punctuation 
                      and spelling independently.
                   • Organises words by using ‘and’ to communicate with appropriate language form 
                      and style independently.
                   • Displays exemplary model of language use to others. 
</t>
        </r>
      </text>
    </comment>
  </commentList>
</comments>
</file>

<file path=xl/sharedStrings.xml><?xml version="1.0" encoding="utf-8"?>
<sst xmlns="http://schemas.openxmlformats.org/spreadsheetml/2006/main" count="258" uniqueCount="156">
  <si>
    <t>SEKOLAH :</t>
  </si>
  <si>
    <t>ALAMAT :</t>
  </si>
  <si>
    <t>:</t>
  </si>
  <si>
    <t xml:space="preserve"> </t>
  </si>
  <si>
    <t>MATA PELAJARAN</t>
  </si>
  <si>
    <t>NAMA GURU MATA PELAJARAN:</t>
  </si>
  <si>
    <t>KELAS:</t>
  </si>
  <si>
    <t>BIL.</t>
  </si>
  <si>
    <t xml:space="preserve"> NAMA MURID</t>
  </si>
  <si>
    <t>NO. MY KID / NO. KAD PENGENALAN</t>
  </si>
  <si>
    <t>JANTINA</t>
  </si>
  <si>
    <t>TAHAP PENGUASAAN KESELURUHAN</t>
  </si>
  <si>
    <t>P</t>
  </si>
  <si>
    <t>L</t>
  </si>
  <si>
    <t>…………………………………………………</t>
  </si>
  <si>
    <t>NOTA : JANGAN PADAM DATA INI!</t>
  </si>
  <si>
    <t>Nama Murid</t>
  </si>
  <si>
    <t>No. MY KID</t>
  </si>
  <si>
    <t>Jantina</t>
  </si>
  <si>
    <t>Kelas</t>
  </si>
  <si>
    <t>Nama Guru</t>
  </si>
  <si>
    <t>Tarikh Pelaporan</t>
  </si>
  <si>
    <t>Tahap Penguasaan Keseluruhan</t>
  </si>
  <si>
    <t>Berikut adalah pernyataan bagi 
Tahap Penguasaan keseluruhan</t>
  </si>
  <si>
    <t>KEMAHIRAN</t>
  </si>
  <si>
    <t>TAHAP PENGUASAAN</t>
  </si>
  <si>
    <t>TAFSIRAN</t>
  </si>
  <si>
    <t>…………………………………………………………………………</t>
  </si>
  <si>
    <t>GURU MATA PELAJARAN</t>
  </si>
  <si>
    <t>DATA PERNYATAAN STANDARD PRESTASI</t>
  </si>
  <si>
    <t>TP 1</t>
  </si>
  <si>
    <t>TP 2</t>
  </si>
  <si>
    <t xml:space="preserve"> TP 3</t>
  </si>
  <si>
    <t>TP 4</t>
  </si>
  <si>
    <t>TP  5</t>
  </si>
  <si>
    <t>TP 6</t>
  </si>
  <si>
    <t>BIL. MURID</t>
  </si>
  <si>
    <t>JUMLAH</t>
  </si>
  <si>
    <t>MURID</t>
  </si>
  <si>
    <t>KESELURUHAN</t>
  </si>
  <si>
    <t>GURU BESAR</t>
  </si>
  <si>
    <t>PENTAKSIRAN BILIK DARJAH (PBD)</t>
  </si>
  <si>
    <t>PENGENALAN</t>
  </si>
  <si>
    <t>MAKLUMAT AM</t>
  </si>
  <si>
    <r>
      <t>Templat Pelaporan PBD ini mengandungi 5 halaman (</t>
    </r>
    <r>
      <rPr>
        <i/>
        <sz val="11"/>
        <color indexed="8"/>
        <rFont val="Calibri"/>
        <family val="2"/>
      </rPr>
      <t>sheet</t>
    </r>
    <r>
      <rPr>
        <sz val="11"/>
        <color indexed="8"/>
        <rFont val="Calibri"/>
      </rPr>
      <t>) :</t>
    </r>
  </si>
  <si>
    <t>1. PANDUAN</t>
  </si>
  <si>
    <t>2. REKOD PRESTASI MURID</t>
  </si>
  <si>
    <t>3. LAPORAN MURID (INDIVIDU)</t>
  </si>
  <si>
    <t>4. DATA PERNYATAAN TAHAP PENGUASAAN</t>
  </si>
  <si>
    <t>5. GRAF PELAPORAN</t>
  </si>
  <si>
    <t>A</t>
  </si>
  <si>
    <t>B</t>
  </si>
  <si>
    <t>PENGGUNAAN TEMPLAT</t>
  </si>
  <si>
    <t>Maklumat yang perlu dilengkapkan adalah:</t>
  </si>
  <si>
    <t>1. Nama dan Alamat Sekolah</t>
  </si>
  <si>
    <t>TARIKH PELAPORAN :</t>
  </si>
  <si>
    <t>2. Nama Guru dan Nama Kelas</t>
  </si>
  <si>
    <t>PANDUAN PENGGUNAAN TEMPLAT</t>
  </si>
  <si>
    <t>4. Nama Pentadbir</t>
  </si>
  <si>
    <t>5. Jawatan Pentadbir (Guru Besar/ Pengetua)</t>
  </si>
  <si>
    <t>C</t>
  </si>
  <si>
    <t>D</t>
  </si>
  <si>
    <t xml:space="preserve">3. Senarai Nama Murid, Nombor Kad Pengenalan dan Jantina </t>
  </si>
  <si>
    <t>Pentaksiran Akhir tahun</t>
  </si>
  <si>
    <t>Sila tentukan peringkat pentaksiran</t>
  </si>
  <si>
    <t xml:space="preserve">TAHAP PENGUASAAN BAGI SETIAP BIDANG </t>
  </si>
  <si>
    <t>Pentaksiran Pertengahan Tahun</t>
  </si>
  <si>
    <t>Sekolah:</t>
  </si>
  <si>
    <t>Guru Mata Pelajaran:</t>
  </si>
  <si>
    <t>MENDENGAR (LISTENING)</t>
  </si>
  <si>
    <t>BERTUTUR (SPEAKING)</t>
  </si>
  <si>
    <t>MEMBACA (READING)</t>
  </si>
  <si>
    <t>Templat pelaporan ini terdiri daripada 4  lajur yang dibina berdasarkan konstruk  kemahiran.</t>
  </si>
  <si>
    <t>Pelaporan bagi kemahiran yang berkaitan akan dilakukan pada pertengahan tahun dan akhir tahun.</t>
  </si>
  <si>
    <r>
      <t xml:space="preserve">Tahap Penguasaan diberikan berdasarkan setiap rubrik mengikut konstruk kemahiran </t>
    </r>
    <r>
      <rPr>
        <sz val="11"/>
        <color indexed="8"/>
        <rFont val="Calibri"/>
      </rPr>
      <t xml:space="preserve">tersebut seperti di halaman </t>
    </r>
    <r>
      <rPr>
        <b/>
        <sz val="11"/>
        <color indexed="8"/>
        <rFont val="Calibri"/>
        <family val="2"/>
      </rPr>
      <t>Data Peryataan Tahap Penguasaan.</t>
    </r>
  </si>
  <si>
    <t>BAHASA INGGERIS</t>
  </si>
  <si>
    <t>PENENTUAN TAHAP PENGUASAAN</t>
  </si>
  <si>
    <t>MENULIS (WRITING)</t>
  </si>
  <si>
    <t>Pupil hardly achieves the curriculum target even with a lot of support.</t>
  </si>
  <si>
    <t>Pupil is on track to achieve the curriculum target.</t>
  </si>
  <si>
    <t>Pupil achieves expectations for the curriculum target.</t>
  </si>
  <si>
    <t xml:space="preserve">Pupil works towards exceeding expectations for the curriculum target. </t>
  </si>
  <si>
    <t>Pupil is on track to exceed expectations of the curriculum target.</t>
  </si>
  <si>
    <t>Pupil exceeds expectations of the curriculum target.</t>
  </si>
  <si>
    <t>ULASAN TAMBAHAN (Jika ada) :</t>
  </si>
  <si>
    <t>Pentaksiran Bilik Darjah (PBD) adalah sebahagian daripada komponen dalam Pentaksiran Berasaskan Sekolah (PBS). Pelaksanaannya telah bermula sejak tahun 2011 berdasarkan Surat Siaran Lembaga Peperiksaan Bil. 3 Tahun 2011. PBD sebelum ini dikenali sebagai Pentaksiran Sekolah (PS) di mana ia dilaksanaan secara formatif dan sumatif dengan pelbagai pendekatan serta kaedah bagi mengenal pasti perkembangan pembelajaran murid secara keseluruhan.</t>
  </si>
  <si>
    <r>
      <t xml:space="preserve">Guru hendaklah melengkapkan maklumat asas pada templat ini di halaman </t>
    </r>
    <r>
      <rPr>
        <b/>
        <i/>
        <sz val="11"/>
        <color indexed="8"/>
        <rFont val="Calibri"/>
        <family val="2"/>
      </rPr>
      <t>REKOD PRESTASI MURID</t>
    </r>
    <r>
      <rPr>
        <sz val="11"/>
        <color indexed="8"/>
        <rFont val="Calibri"/>
      </rPr>
      <t>.</t>
    </r>
  </si>
  <si>
    <r>
      <t xml:space="preserve">Tahap Penguasaan murid bagi setiap komponen dalam templat ini direkodkan untuk tujuan </t>
    </r>
    <r>
      <rPr>
        <b/>
        <sz val="11"/>
        <color indexed="8"/>
        <rFont val="Calibri"/>
        <family val="2"/>
      </rPr>
      <t>pelaporan</t>
    </r>
    <r>
      <rPr>
        <sz val="11"/>
        <color indexed="8"/>
        <rFont val="Calibri"/>
      </rPr>
      <t xml:space="preserve"> perkembangan pembelajaran murid bagi sesuatu tempoh tertentu (Pertengahan / Akhir Tahun). Guru hanya perlu merekodkan Tahap Penguasaan ini di halaman </t>
    </r>
    <r>
      <rPr>
        <b/>
        <i/>
        <sz val="11"/>
        <color indexed="8"/>
        <rFont val="Calibri"/>
        <family val="2"/>
      </rPr>
      <t>REKOD PRESTASI MURID</t>
    </r>
    <r>
      <rPr>
        <sz val="11"/>
        <color indexed="8"/>
        <rFont val="Calibri"/>
      </rPr>
      <t xml:space="preserve"> sahaja dan seterusnya pelaporan individu murid akan dijana secara automatik di halaman </t>
    </r>
    <r>
      <rPr>
        <b/>
        <i/>
        <sz val="11"/>
        <color indexed="8"/>
        <rFont val="Calibri"/>
        <family val="2"/>
      </rPr>
      <t>LAPORAN MURID (INDIVIDU)</t>
    </r>
    <r>
      <rPr>
        <sz val="11"/>
        <color indexed="8"/>
        <rFont val="Calibri"/>
      </rPr>
      <t xml:space="preserve"> untuk cetakan. Tahap Penguasaan (TP) bagi tujuan analisis kelas dijana secara automatik di halaman </t>
    </r>
    <r>
      <rPr>
        <b/>
        <i/>
        <sz val="11"/>
        <color indexed="8"/>
        <rFont val="Calibri"/>
        <family val="2"/>
      </rPr>
      <t>GRAF PELAPORAN</t>
    </r>
    <r>
      <rPr>
        <sz val="11"/>
        <color indexed="8"/>
        <rFont val="Calibri"/>
      </rPr>
      <t>.</t>
    </r>
  </si>
  <si>
    <t>Pentaksiran perlu dilakukan sepanjang masa dan tahap penguasaan murid dipantau secara berterusan. Tahap penguasaan ini boleh dicatat dalam buku rekod, atau lain-lain tempat catatan; tetapi untuk tujuan pelaporan kepada ibu bapa, ia boleh direkod pada templat yang dibekalkan ini dan dilaporkan dua kali setahun iaitu pada pertengahan tahun dan akhir tahun.</t>
  </si>
  <si>
    <t>Guru hendaklah memilih opsyen di sebelah kanan bahagian atas halaman Rekod Prestasi Murid untuk  membuat pelaporan di dalam templat ini.</t>
  </si>
  <si>
    <t xml:space="preserve">• Hardly recognises and reproduces some target language phonemes.
• Hardly understands simple questions, instructions and main ideas of the texts even with a lot of support from the teacher.
</t>
  </si>
  <si>
    <t xml:space="preserve">• Recognises and reproduces some target language phonemes with a lot of support from the teacher.
• Understands a few simple questions, instructions and main ideas of the texts with a lot of support from the teacher.
</t>
  </si>
  <si>
    <t xml:space="preserve">• Recognises and reproduces target language phonemes with support from the teacher.
• Understands simple questions, instructions, main ideas and supporting details of the texts with support from the teacher.
• Understands messages using visual clues with support from the teacher.
</t>
  </si>
  <si>
    <t xml:space="preserve">• Recognises and reproduces target language phonemes with minimal support from the teacher.
• Understands simple questions, instructions, main ideas and supporting details of the texts with minimal support from the teacher.
• Understands messages using visual clues with minimal support from the teacher.
</t>
  </si>
  <si>
    <t xml:space="preserve">• Recognises and reproduces target language phonemes appropriately.
• Understands simple questions, instructions, main ideas and supporting details of the texts without hesitation.
• Understands messages using visual clues promptly.
</t>
  </si>
  <si>
    <t xml:space="preserve">• Recognises and reproduces target language phonemes appropriately and independently.
• Understands simple questions, instructions, main ideas and supporting details of the texts independently.
• Understands messages using visual clues independently.
</t>
  </si>
  <si>
    <t xml:space="preserve">• Hardly produces simple information even with a lot of support from the teacher.
• Hardly asks and answers straightforward questions using fixed phrases even with a lot of support from the teacher.
</t>
  </si>
  <si>
    <t xml:space="preserve">• Produces a few simple information with a lot of support from the teacher.
• Asks and answers a few straightforward questions using fixed phrases with a lot of support from the teacher.
</t>
  </si>
  <si>
    <t xml:space="preserve">• Produces and comprehends simple information on very familiar topics with support from the teacher.
• Asks and answers straightforward questions using fixed phrases with support from the teacher.
• Participates and manages simple interactions on familiar topics using words, phrases and non-verbal responses with support from the teacher. 
</t>
  </si>
  <si>
    <t xml:space="preserve">• Produces and comprehends simple information on very familiar topics with minimal support from the teacher.
• Asks and answers straightforward questions using fixed phrases with minimal support from the teacher.
• Participates and manages simple interactions on familiar topics using words, phrases and non-verbal responses with minimal support from the teacher. 
</t>
  </si>
  <si>
    <t xml:space="preserve">• Produces and comprehends simple information on very familiar topics confidently.
• Asks and answers straightforward questions using fixed phrases with increasing confidence and self-reliance.
• Participates and manages simple interactions on familiar topics using words, phrases and non-verbal responses confidently. 
</t>
  </si>
  <si>
    <t xml:space="preserve">• Produces and comprehends simple information on very familiar topics confidently and independently.
• Asks and answers straightforward questions using fixed phrases with ease and great confidence.
• Participates and manages simple interactions on familiar topics using words, phrases and non-verbal responses independently.
• Displays exemplary model of language use to others. 
</t>
  </si>
  <si>
    <t xml:space="preserve">• Hardly identifies, recognises and names the letters of the alphabet even with a lot of support from the teacher.
• Hardly blends and segments words (CVC, CCVC, CVCV, CCV) even with a lot of support from the teacher. 
</t>
  </si>
  <si>
    <t xml:space="preserve">• Identifies, recognises and names the letters of the alphabet with a lot of support from the teacher.
• Blends and segments a few words (CVC, CCVC, CVCV, CCV) with a lot of support from the teacher.
• Hardly understands main ideas of simple sentences even after repeated readings.
</t>
  </si>
  <si>
    <t xml:space="preserve">• Identifies, recognises and names the letters of the alphabet with minimal support from the teacher.
• Blends and segments words (CVC, CCVC, CVCV, CCV) with support from the teacher.
• Understands main ideas, specific information and details of simple sentences.
• Uses picture dictionary and appropriate word attack skills to understand specific meaning with support from the teacher.
</t>
  </si>
  <si>
    <t xml:space="preserve">• Blends and segments words (CVC, CCVC, CVCV, CCV) without hesitation.
• Understands main ideas, specific information and details of simple sentences appropriately.
• Uses picture dictionary and appropriate word attack skills to understand specific meaning with minimal support from the teacher.
</t>
  </si>
  <si>
    <t xml:space="preserve">• Uses phonics to read words and identify word families confidently.
• Understands main ideas, specific information and details of simple sentences confidently.
• Uses picture dictionary and appropriate word attack skills to understand specific meaning confidently.
</t>
  </si>
  <si>
    <t xml:space="preserve">• Reads simple sentences independently.
• Understands main ideas, specific information and details of simple sentences independently.
• Uses appropriate word attack skills and monolingual dictionary to understand specific meaning independently.
</t>
  </si>
  <si>
    <t xml:space="preserve">• Hardly writes simple sentences by using appropriate language form and style even with a lot of support from the teacher.
• Hardly organises basic information even with a lot of support from the teacher.
</t>
  </si>
  <si>
    <t xml:space="preserve">• Writes simple sentences by using appropriate language form and style with a lot of support from the teacher.
• Organises basic information with a lot of support from the teacher.
</t>
  </si>
  <si>
    <t xml:space="preserve">• Writes simple sentences by using appropriate language form and style with support from the teacher.
• Organises basic information using correct punctuation and spelling with support from the teacher.
</t>
  </si>
  <si>
    <t xml:space="preserve">• Writes simple sentences by using appropriate language form and style with minimal support from the teacher.
• Organises basic information using correct punctuation and spelling with minimal support from the teacher.
</t>
  </si>
  <si>
    <t xml:space="preserve">• Writes simple sentences by using appropriate language form and style confidently.
• Organises basic information using correct punctuation and spelling without hesitation.
</t>
  </si>
  <si>
    <t xml:space="preserve">• Writes simple sentences by using appropriate language form and style independently.
• Organises basic information using correct punctuation and spelling independently.
• Displays exemplary model of language use to others. 
</t>
  </si>
  <si>
    <t>SK TUNKU LAKSAMANA</t>
  </si>
  <si>
    <t>06150 AYER HITAM</t>
  </si>
  <si>
    <t>KEDAH</t>
  </si>
  <si>
    <t>MUHD HIBATUL HAKIMI BIN YOSRI</t>
  </si>
  <si>
    <t>TAHUN 2 BESTARI</t>
  </si>
  <si>
    <t>EN. MOHD HADI B SAAD</t>
  </si>
  <si>
    <t>HAZIQ IZZAT BIN MUHAMAD AZLAN</t>
  </si>
  <si>
    <t>MOHAMMED HADIF IMRAN BIN MOHAMMED HANNAN</t>
  </si>
  <si>
    <t>MOHD HAFIZAL BIN ABDULLAH</t>
  </si>
  <si>
    <t>MOHD KHAIRUL HAFIZUDIN BIN AZHAR</t>
  </si>
  <si>
    <t>MUHAMMAD ALIF AKMAL BIN MAHAMAD ZAMRI</t>
  </si>
  <si>
    <t>MUHAMMAD FARIYAN HAIRUL BIN MOHD TARMIZI</t>
  </si>
  <si>
    <t>SARIH MUHAMMAD AQIF HADIFF BIN SARIH ZALNON</t>
  </si>
  <si>
    <t>ZUL YUSRI BIN ZAMRI</t>
  </si>
  <si>
    <t>INAS ZULAIKHA BINTI MOHAMAD AISA</t>
  </si>
  <si>
    <t>MIZA DAYANA BINTI ABU BAKAR</t>
  </si>
  <si>
    <t>NUR BALQISHAH BINTI MOHD AZREEN</t>
  </si>
  <si>
    <t>NUR DAMIA SYAZWANA BINTI MOHD SHAMMUDIN</t>
  </si>
  <si>
    <t>NUR DHANIYAH IZZATI BINTI ZAMRI</t>
  </si>
  <si>
    <t>NUR INTAN ZULAIKHA BINTI HASLIZAN</t>
  </si>
  <si>
    <t>NURUL AFIFAH DAMIA BINTI PARUZZAMAN</t>
  </si>
  <si>
    <t>NURUL AIN UZMA BINTI MD NASIR</t>
  </si>
  <si>
    <t>NURUL ATIKAH NAJWA BINTI ISMAIL</t>
  </si>
  <si>
    <t>PUTERI NUR ADRIANA HUMAIRA BINTI MOHD ROSMANIZAM</t>
  </si>
  <si>
    <t>100107020473</t>
  </si>
  <si>
    <t>100806100325</t>
  </si>
  <si>
    <t>100316020621</t>
  </si>
  <si>
    <t>100615021157</t>
  </si>
  <si>
    <t>100720020463</t>
  </si>
  <si>
    <t>100902050065</t>
  </si>
  <si>
    <t>100915090189</t>
  </si>
  <si>
    <t>100927020225</t>
  </si>
  <si>
    <t>100314020652</t>
  </si>
  <si>
    <t>100412020170</t>
  </si>
  <si>
    <t>100224020050</t>
  </si>
  <si>
    <t>100420020824</t>
  </si>
  <si>
    <t>100615020656</t>
  </si>
  <si>
    <t>101217020372</t>
  </si>
  <si>
    <t>100114020164</t>
  </si>
  <si>
    <t>100524020394</t>
  </si>
  <si>
    <t>100727020570</t>
  </si>
  <si>
    <t>100819020068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</si>
</sst>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0\-0000"/>
    <numFmt numFmtId="165" formatCode="[$-14409]d\ mmmm\,\ yyyy;@"/>
    <numFmt numFmtId="166" formatCode="[$-14409]d/m/yyyy;@"/>
  </numFmts>
  <fonts count="47" x14ac:knownFonts="1">
    <font>
      <sz val="11"/>
      <color indexed="8"/>
      <name val="Calibri"/>
    </font>
    <font>
      <sz val="11"/>
      <color indexed="8"/>
      <name val="Arial Narrow"/>
      <family val="2"/>
    </font>
    <font>
      <b/>
      <sz val="20"/>
      <color indexed="8"/>
      <name val="Arial Narrow"/>
      <family val="2"/>
    </font>
    <font>
      <b/>
      <sz val="16"/>
      <color indexed="8"/>
      <name val="Arial Narrow"/>
      <family val="2"/>
    </font>
    <font>
      <b/>
      <sz val="16"/>
      <color indexed="62"/>
      <name val="Arial Narrow"/>
      <family val="2"/>
    </font>
    <font>
      <sz val="11"/>
      <name val="Arial Narrow"/>
      <family val="2"/>
    </font>
    <font>
      <b/>
      <sz val="14"/>
      <name val="Arial Narrow"/>
      <family val="2"/>
    </font>
    <font>
      <b/>
      <sz val="12"/>
      <name val="Arial Narrow"/>
      <family val="2"/>
    </font>
    <font>
      <b/>
      <sz val="11"/>
      <name val="Arial Narrow"/>
      <family val="2"/>
    </font>
    <font>
      <sz val="11"/>
      <color indexed="62"/>
      <name val="Arial Narrow"/>
      <family val="2"/>
    </font>
    <font>
      <b/>
      <sz val="11"/>
      <color indexed="62"/>
      <name val="Arial Narrow"/>
      <family val="2"/>
    </font>
    <font>
      <b/>
      <sz val="11"/>
      <color indexed="8"/>
      <name val="Arial Narrow"/>
      <family val="2"/>
    </font>
    <font>
      <b/>
      <sz val="11"/>
      <color indexed="9"/>
      <name val="Arial Narrow"/>
      <family val="2"/>
    </font>
    <font>
      <sz val="14"/>
      <name val="Arial Narrow"/>
      <family val="2"/>
    </font>
    <font>
      <sz val="11"/>
      <color indexed="8"/>
      <name val="Arial"/>
      <family val="2"/>
    </font>
    <font>
      <b/>
      <sz val="11"/>
      <name val="Arial"/>
      <family val="2"/>
    </font>
    <font>
      <b/>
      <sz val="11"/>
      <color indexed="9"/>
      <name val="Arial"/>
      <family val="2"/>
    </font>
    <font>
      <sz val="11"/>
      <color indexed="9"/>
      <name val="Arial Narrow"/>
      <family val="2"/>
    </font>
    <font>
      <b/>
      <u/>
      <sz val="11"/>
      <color indexed="9"/>
      <name val="Arial Narrow"/>
      <family val="2"/>
    </font>
    <font>
      <b/>
      <sz val="12"/>
      <color indexed="18"/>
      <name val="Arial Narrow"/>
      <family val="2"/>
    </font>
    <font>
      <b/>
      <sz val="11"/>
      <color indexed="10"/>
      <name val="Aharoni"/>
    </font>
    <font>
      <b/>
      <sz val="14"/>
      <color indexed="18"/>
      <name val="Arial Narrow"/>
      <family val="2"/>
    </font>
    <font>
      <sz val="12"/>
      <name val="Arial Narrow"/>
      <family val="2"/>
    </font>
    <font>
      <b/>
      <sz val="18"/>
      <name val="Arial Narrow"/>
      <family val="2"/>
    </font>
    <font>
      <sz val="12"/>
      <color indexed="8"/>
      <name val="Arial Narrow"/>
      <family val="2"/>
    </font>
    <font>
      <b/>
      <sz val="12"/>
      <color indexed="8"/>
      <name val="Arial Narrow"/>
      <family val="2"/>
    </font>
    <font>
      <sz val="12"/>
      <color indexed="9"/>
      <name val="Arial Narrow"/>
      <family val="2"/>
    </font>
    <font>
      <b/>
      <sz val="12"/>
      <color indexed="9"/>
      <name val="Arial Narrow"/>
      <family val="2"/>
    </font>
    <font>
      <b/>
      <sz val="12"/>
      <color indexed="62"/>
      <name val="Arial Narrow"/>
      <family val="2"/>
    </font>
    <font>
      <b/>
      <sz val="11"/>
      <color indexed="9"/>
      <name val="Arial"/>
      <family val="2"/>
    </font>
    <font>
      <b/>
      <sz val="11"/>
      <color theme="1" tint="0.499984740745262"/>
      <name val="Arial Narrow"/>
      <family val="2"/>
    </font>
    <font>
      <sz val="11"/>
      <color theme="1"/>
      <name val="Calibri"/>
      <family val="2"/>
    </font>
    <font>
      <sz val="11"/>
      <color indexed="8"/>
      <name val="Calibri"/>
      <family val="2"/>
    </font>
    <font>
      <b/>
      <sz val="11"/>
      <color indexed="8"/>
      <name val="Calibri"/>
      <family val="2"/>
    </font>
    <font>
      <b/>
      <sz val="16"/>
      <color theme="1"/>
      <name val="Calibri"/>
      <family val="2"/>
    </font>
    <font>
      <b/>
      <sz val="18"/>
      <color theme="9" tint="0.79998168889431442"/>
      <name val="Calibri"/>
      <family val="2"/>
    </font>
    <font>
      <sz val="11"/>
      <color theme="9" tint="0.79998168889431442"/>
      <name val="Calibri"/>
      <family val="2"/>
    </font>
    <font>
      <i/>
      <sz val="11"/>
      <color indexed="8"/>
      <name val="Calibri"/>
      <family val="2"/>
    </font>
    <font>
      <b/>
      <i/>
      <sz val="11"/>
      <color indexed="8"/>
      <name val="Calibri"/>
      <family val="2"/>
    </font>
    <font>
      <sz val="10"/>
      <color indexed="8"/>
      <name val="Arial Narrow"/>
      <family val="2"/>
    </font>
    <font>
      <sz val="9"/>
      <color indexed="81"/>
      <name val="Tahoma"/>
      <family val="2"/>
    </font>
    <font>
      <b/>
      <sz val="9"/>
      <color indexed="81"/>
      <name val="Tahoma"/>
      <family val="2"/>
    </font>
    <font>
      <b/>
      <u/>
      <sz val="9"/>
      <color indexed="81"/>
      <name val="Tahoma"/>
      <family val="2"/>
    </font>
    <font>
      <sz val="11"/>
      <name val="Calibri"/>
      <family val="2"/>
    </font>
    <font>
      <b/>
      <sz val="11"/>
      <name val="Calibri"/>
      <family val="2"/>
    </font>
    <font>
      <sz val="11"/>
      <name val="Arial"/>
      <family val="2"/>
    </font>
    <font>
      <sz val="8"/>
      <name val="Calibri"/>
    </font>
  </fonts>
  <fills count="15">
    <fill>
      <patternFill patternType="none"/>
    </fill>
    <fill>
      <patternFill patternType="gray125"/>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60"/>
        <bgColor indexed="64"/>
      </patternFill>
    </fill>
    <fill>
      <patternFill patternType="solid">
        <fgColor indexed="10"/>
        <bgColor indexed="64"/>
      </patternFill>
    </fill>
    <fill>
      <patternFill patternType="solid">
        <fgColor indexed="40"/>
        <bgColor indexed="64"/>
      </patternFill>
    </fill>
    <fill>
      <patternFill patternType="solid">
        <fgColor indexed="56"/>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70C0"/>
        <bgColor indexed="64"/>
      </patternFill>
    </fill>
  </fills>
  <borders count="25">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30">
    <xf numFmtId="0" fontId="0" fillId="0" borderId="0" xfId="0" applyAlignment="1"/>
    <xf numFmtId="0" fontId="1" fillId="0" borderId="0" xfId="0" applyFont="1" applyAlignment="1"/>
    <xf numFmtId="0" fontId="3" fillId="2" borderId="0" xfId="0" applyFont="1" applyFill="1" applyAlignment="1">
      <alignment horizontal="center" vertical="center"/>
    </xf>
    <xf numFmtId="0" fontId="4" fillId="2" borderId="0" xfId="0" applyFont="1" applyFill="1" applyAlignment="1">
      <alignment horizontal="center" vertical="center"/>
    </xf>
    <xf numFmtId="0" fontId="5" fillId="2" borderId="0" xfId="0" applyFont="1" applyFill="1" applyAlignment="1"/>
    <xf numFmtId="0" fontId="6" fillId="2" borderId="0" xfId="0" applyFont="1" applyFill="1" applyBorder="1" applyAlignment="1">
      <alignment horizontal="left"/>
    </xf>
    <xf numFmtId="0" fontId="5" fillId="2" borderId="0" xfId="0" applyFont="1" applyFill="1" applyBorder="1" applyAlignment="1"/>
    <xf numFmtId="0" fontId="5" fillId="2" borderId="0" xfId="0" applyFont="1" applyFill="1" applyBorder="1" applyAlignment="1">
      <alignment horizontal="center"/>
    </xf>
    <xf numFmtId="0" fontId="1" fillId="2" borderId="0" xfId="0" applyFont="1" applyFill="1" applyAlignment="1"/>
    <xf numFmtId="0" fontId="7" fillId="3" borderId="1" xfId="0" applyFont="1" applyFill="1" applyBorder="1" applyAlignment="1">
      <alignment horizontal="center"/>
    </xf>
    <xf numFmtId="0" fontId="8" fillId="3" borderId="1" xfId="0" applyFont="1" applyFill="1" applyBorder="1" applyAlignment="1">
      <alignment horizontal="center" vertical="center"/>
    </xf>
    <xf numFmtId="0" fontId="1" fillId="4" borderId="1" xfId="0" applyFont="1" applyFill="1" applyBorder="1" applyAlignment="1">
      <alignment horizontal="center"/>
    </xf>
    <xf numFmtId="0" fontId="9" fillId="2" borderId="0" xfId="0" applyFont="1" applyFill="1" applyBorder="1" applyAlignment="1">
      <alignment horizontal="center"/>
    </xf>
    <xf numFmtId="0" fontId="10" fillId="2" borderId="0" xfId="0" applyFont="1" applyFill="1" applyBorder="1" applyAlignment="1">
      <alignment horizontal="center"/>
    </xf>
    <xf numFmtId="0" fontId="9" fillId="2" borderId="0" xfId="0" applyFont="1" applyFill="1" applyBorder="1" applyAlignment="1"/>
    <xf numFmtId="0" fontId="1" fillId="5" borderId="1" xfId="0" applyFont="1" applyFill="1" applyBorder="1" applyAlignment="1">
      <alignment horizontal="center"/>
    </xf>
    <xf numFmtId="0" fontId="11" fillId="4" borderId="1" xfId="0" applyFont="1" applyFill="1" applyBorder="1" applyAlignment="1">
      <alignment horizontal="center"/>
    </xf>
    <xf numFmtId="0" fontId="5" fillId="2" borderId="0" xfId="0" applyFont="1" applyFill="1" applyBorder="1" applyAlignment="1">
      <alignment horizontal="center" vertical="center" wrapText="1"/>
    </xf>
    <xf numFmtId="0" fontId="8" fillId="2" borderId="0" xfId="0" applyFont="1" applyFill="1" applyBorder="1" applyAlignment="1"/>
    <xf numFmtId="0" fontId="1" fillId="2" borderId="0" xfId="0" applyFont="1" applyFill="1" applyAlignment="1">
      <alignment horizontal="center"/>
    </xf>
    <xf numFmtId="0" fontId="9" fillId="2" borderId="0" xfId="0" applyFont="1" applyFill="1" applyBorder="1" applyAlignment="1">
      <alignment vertical="center" wrapText="1"/>
    </xf>
    <xf numFmtId="0" fontId="4" fillId="2" borderId="0" xfId="0" applyFont="1" applyFill="1" applyBorder="1" applyAlignment="1">
      <alignment horizontal="center" vertical="center"/>
    </xf>
    <xf numFmtId="0" fontId="5" fillId="0" borderId="0" xfId="0" applyFont="1" applyAlignment="1"/>
    <xf numFmtId="0" fontId="14" fillId="0" borderId="0" xfId="0" applyFont="1" applyAlignment="1">
      <alignment vertical="center"/>
    </xf>
    <xf numFmtId="0" fontId="14" fillId="0" borderId="0" xfId="0" applyFont="1" applyAlignment="1">
      <alignment horizontal="left" vertical="center" wrapText="1" indent="1"/>
    </xf>
    <xf numFmtId="0" fontId="15" fillId="5" borderId="0" xfId="0" applyFont="1" applyFill="1" applyBorder="1" applyAlignment="1">
      <alignment horizontal="left" vertical="center" indent="1"/>
    </xf>
    <xf numFmtId="0" fontId="15" fillId="5" borderId="0" xfId="0" applyFont="1" applyFill="1" applyBorder="1" applyAlignment="1">
      <alignment horizontal="left" vertical="center" wrapText="1" indent="1"/>
    </xf>
    <xf numFmtId="0" fontId="14" fillId="4" borderId="0" xfId="0" applyFont="1" applyFill="1" applyAlignment="1">
      <alignment vertical="center"/>
    </xf>
    <xf numFmtId="0" fontId="14" fillId="4" borderId="0" xfId="0" applyFont="1" applyFill="1" applyAlignment="1">
      <alignment horizontal="left" vertical="center" wrapText="1" indent="1"/>
    </xf>
    <xf numFmtId="0" fontId="16" fillId="6" borderId="3" xfId="0" applyFont="1" applyFill="1" applyBorder="1" applyAlignment="1">
      <alignment horizontal="center" vertical="center" wrapText="1"/>
    </xf>
    <xf numFmtId="0" fontId="16" fillId="6" borderId="3" xfId="0" applyFont="1" applyFill="1" applyBorder="1" applyAlignment="1">
      <alignment horizontal="left" vertical="center" wrapText="1" indent="1"/>
    </xf>
    <xf numFmtId="0" fontId="14" fillId="5" borderId="1" xfId="0" applyFont="1" applyFill="1" applyBorder="1" applyAlignment="1">
      <alignment horizontal="center" vertical="center"/>
    </xf>
    <xf numFmtId="0" fontId="14" fillId="0" borderId="1" xfId="0" applyFont="1" applyBorder="1" applyAlignment="1">
      <alignment horizontal="left" vertical="center" wrapText="1" indent="1"/>
    </xf>
    <xf numFmtId="0" fontId="16" fillId="6" borderId="1" xfId="0" applyFont="1" applyFill="1" applyBorder="1" applyAlignment="1">
      <alignment horizontal="center" vertical="center" wrapText="1"/>
    </xf>
    <xf numFmtId="0" fontId="14" fillId="0" borderId="0" xfId="0" applyFont="1" applyAlignment="1">
      <alignment vertical="top"/>
    </xf>
    <xf numFmtId="0" fontId="14" fillId="0" borderId="0" xfId="0" applyFont="1" applyAlignment="1">
      <alignment horizontal="left" vertical="center" wrapText="1"/>
    </xf>
    <xf numFmtId="0" fontId="16" fillId="6" borderId="3" xfId="0" applyFont="1" applyFill="1" applyBorder="1" applyAlignment="1">
      <alignment horizontal="left" vertical="center" wrapText="1"/>
    </xf>
    <xf numFmtId="0" fontId="14" fillId="0" borderId="1" xfId="0" applyFont="1" applyBorder="1" applyAlignment="1">
      <alignment horizontal="left" vertical="center" wrapText="1"/>
    </xf>
    <xf numFmtId="0" fontId="16" fillId="6" borderId="1" xfId="0" applyFont="1" applyFill="1" applyBorder="1" applyAlignment="1">
      <alignment horizontal="center" vertical="center"/>
    </xf>
    <xf numFmtId="0" fontId="1" fillId="0" borderId="0" xfId="0" applyFont="1" applyAlignment="1">
      <alignment vertical="center"/>
    </xf>
    <xf numFmtId="0" fontId="1" fillId="0" borderId="0" xfId="0" applyFont="1" applyBorder="1" applyAlignment="1"/>
    <xf numFmtId="0" fontId="1" fillId="0" borderId="0" xfId="0" applyFont="1" applyFill="1" applyAlignment="1"/>
    <xf numFmtId="0" fontId="1" fillId="4" borderId="0" xfId="0" applyFont="1" applyFill="1" applyAlignment="1"/>
    <xf numFmtId="0" fontId="1" fillId="0" borderId="0" xfId="0" applyFont="1" applyAlignment="1">
      <alignment horizontal="center" vertical="center"/>
    </xf>
    <xf numFmtId="0" fontId="17" fillId="5" borderId="0" xfId="0" applyFont="1" applyFill="1" applyBorder="1" applyAlignment="1">
      <alignment horizontal="center" vertical="center"/>
    </xf>
    <xf numFmtId="0" fontId="18" fillId="5" borderId="0" xfId="0" applyFont="1" applyFill="1" applyBorder="1" applyAlignment="1">
      <alignment horizontal="center" vertical="center"/>
    </xf>
    <xf numFmtId="0" fontId="1" fillId="8" borderId="0" xfId="0" applyFont="1" applyFill="1" applyAlignment="1">
      <alignment horizontal="center" vertical="center"/>
    </xf>
    <xf numFmtId="0" fontId="21" fillId="2" borderId="0" xfId="0" applyFont="1" applyFill="1" applyBorder="1" applyAlignment="1">
      <alignment horizontal="left"/>
    </xf>
    <xf numFmtId="0" fontId="1" fillId="0" borderId="1" xfId="0" applyFont="1" applyBorder="1" applyAlignment="1">
      <alignment horizontal="left"/>
    </xf>
    <xf numFmtId="0" fontId="11" fillId="4" borderId="4" xfId="0" applyFont="1" applyFill="1" applyBorder="1" applyAlignment="1"/>
    <xf numFmtId="0" fontId="11" fillId="4" borderId="5" xfId="0" applyFont="1" applyFill="1" applyBorder="1" applyAlignment="1"/>
    <xf numFmtId="0" fontId="8" fillId="5" borderId="6" xfId="0" applyFont="1" applyFill="1" applyBorder="1" applyAlignment="1">
      <alignment horizontal="left"/>
    </xf>
    <xf numFmtId="0" fontId="8" fillId="5" borderId="0" xfId="0" applyFont="1" applyFill="1" applyBorder="1" applyAlignment="1">
      <alignment horizontal="left"/>
    </xf>
    <xf numFmtId="164" fontId="8" fillId="4" borderId="4" xfId="0" applyNumberFormat="1" applyFont="1" applyFill="1" applyBorder="1" applyAlignment="1">
      <alignment horizontal="left"/>
    </xf>
    <xf numFmtId="164" fontId="8" fillId="4" borderId="5" xfId="0" applyNumberFormat="1" applyFont="1" applyFill="1" applyBorder="1" applyAlignment="1"/>
    <xf numFmtId="0" fontId="8" fillId="4" borderId="4" xfId="0" applyFont="1" applyFill="1" applyBorder="1" applyAlignment="1"/>
    <xf numFmtId="0" fontId="8" fillId="4" borderId="5" xfId="0" applyFont="1" applyFill="1" applyBorder="1" applyAlignment="1"/>
    <xf numFmtId="0" fontId="8" fillId="4" borderId="5" xfId="0" applyNumberFormat="1" applyFont="1" applyFill="1" applyBorder="1" applyAlignment="1"/>
    <xf numFmtId="0" fontId="8" fillId="2" borderId="0" xfId="0" applyFont="1" applyFill="1" applyBorder="1" applyAlignment="1">
      <alignment horizontal="right"/>
    </xf>
    <xf numFmtId="0" fontId="7" fillId="2" borderId="0" xfId="0" applyFont="1" applyFill="1" applyBorder="1" applyAlignment="1">
      <alignment vertical="top"/>
    </xf>
    <xf numFmtId="0" fontId="8" fillId="2" borderId="0" xfId="0" applyFont="1" applyFill="1" applyBorder="1" applyAlignment="1">
      <alignment vertical="center"/>
    </xf>
    <xf numFmtId="0" fontId="12" fillId="6" borderId="4" xfId="0" applyFont="1" applyFill="1" applyBorder="1" applyAlignment="1">
      <alignment horizontal="center" vertical="center"/>
    </xf>
    <xf numFmtId="0" fontId="12" fillId="6" borderId="1" xfId="0" applyFont="1" applyFill="1" applyBorder="1" applyAlignment="1">
      <alignment horizontal="center" vertical="center" wrapText="1"/>
    </xf>
    <xf numFmtId="0" fontId="12" fillId="6" borderId="1" xfId="0" applyFont="1" applyFill="1" applyBorder="1" applyAlignment="1">
      <alignment horizontal="center" vertical="center"/>
    </xf>
    <xf numFmtId="0" fontId="24" fillId="9" borderId="9" xfId="0" applyFont="1" applyFill="1" applyBorder="1" applyAlignment="1">
      <alignment horizontal="center" vertical="center" wrapText="1"/>
    </xf>
    <xf numFmtId="0" fontId="25" fillId="2" borderId="1" xfId="0" applyFont="1" applyFill="1" applyBorder="1" applyAlignment="1">
      <alignment horizontal="center" vertical="center"/>
    </xf>
    <xf numFmtId="0" fontId="24" fillId="2" borderId="1" xfId="0" applyFont="1" applyFill="1" applyBorder="1" applyAlignment="1" applyProtection="1">
      <alignment horizontal="left" vertical="center" wrapText="1" indent="1"/>
      <protection hidden="1"/>
    </xf>
    <xf numFmtId="0" fontId="23" fillId="2" borderId="6" xfId="0" applyFont="1" applyFill="1" applyBorder="1" applyAlignment="1">
      <alignment vertical="center" textRotation="90" wrapText="1"/>
    </xf>
    <xf numFmtId="0" fontId="13" fillId="2" borderId="10" xfId="0" applyFont="1" applyFill="1" applyBorder="1" applyAlignment="1">
      <alignment vertical="center" textRotation="90" wrapText="1"/>
    </xf>
    <xf numFmtId="0" fontId="23" fillId="2" borderId="11" xfId="0" applyFont="1" applyFill="1" applyBorder="1" applyAlignment="1">
      <alignment vertical="center" textRotation="90" wrapText="1"/>
    </xf>
    <xf numFmtId="0" fontId="13" fillId="2" borderId="12" xfId="0" applyFont="1" applyFill="1" applyBorder="1" applyAlignment="1">
      <alignment vertical="center" textRotation="90" wrapText="1"/>
    </xf>
    <xf numFmtId="0" fontId="13" fillId="2" borderId="0" xfId="0" applyFont="1" applyFill="1" applyBorder="1" applyAlignment="1">
      <alignment vertical="center" wrapText="1"/>
    </xf>
    <xf numFmtId="0" fontId="24" fillId="2" borderId="0" xfId="0" applyFont="1" applyFill="1" applyBorder="1" applyAlignment="1">
      <alignment horizontal="center" vertical="center" wrapText="1"/>
    </xf>
    <xf numFmtId="0" fontId="25" fillId="2" borderId="0" xfId="0" applyFont="1" applyFill="1" applyBorder="1" applyAlignment="1">
      <alignment horizontal="center" vertical="center"/>
    </xf>
    <xf numFmtId="0" fontId="24" fillId="2" borderId="0" xfId="0" applyFont="1" applyFill="1" applyBorder="1" applyAlignment="1" applyProtection="1">
      <alignment vertical="center" wrapText="1"/>
      <protection hidden="1"/>
    </xf>
    <xf numFmtId="0" fontId="5" fillId="0" borderId="0" xfId="0" applyFont="1" applyFill="1" applyBorder="1" applyAlignment="1">
      <alignment horizontal="center"/>
    </xf>
    <xf numFmtId="0" fontId="13" fillId="0" borderId="0" xfId="0" applyFont="1" applyFill="1" applyBorder="1" applyAlignment="1">
      <alignment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0" fontId="24" fillId="0" borderId="0" xfId="0" applyFont="1" applyFill="1" applyBorder="1" applyAlignment="1" applyProtection="1">
      <alignment vertical="center" wrapText="1"/>
      <protection hidden="1"/>
    </xf>
    <xf numFmtId="0" fontId="24" fillId="0" borderId="0" xfId="0" applyFont="1" applyFill="1" applyBorder="1" applyAlignment="1">
      <alignment horizontal="center" vertical="center"/>
    </xf>
    <xf numFmtId="0" fontId="22" fillId="0" borderId="0" xfId="0" applyFont="1" applyFill="1" applyBorder="1" applyAlignment="1">
      <alignment vertical="center"/>
    </xf>
    <xf numFmtId="0" fontId="1" fillId="0" borderId="0" xfId="0" applyFont="1" applyBorder="1" applyAlignment="1">
      <alignment horizontal="center"/>
    </xf>
    <xf numFmtId="0" fontId="11" fillId="0" borderId="0" xfId="0" applyFont="1" applyBorder="1" applyAlignment="1"/>
    <xf numFmtId="0" fontId="1" fillId="4" borderId="0" xfId="0" applyFont="1" applyFill="1" applyBorder="1" applyAlignment="1"/>
    <xf numFmtId="0" fontId="1" fillId="8" borderId="0" xfId="0" applyFont="1" applyFill="1" applyAlignment="1"/>
    <xf numFmtId="0" fontId="1" fillId="8" borderId="0" xfId="0" applyFont="1" applyFill="1" applyAlignment="1" applyProtection="1">
      <protection locked="0"/>
    </xf>
    <xf numFmtId="0" fontId="1" fillId="0" borderId="0" xfId="0" applyFont="1" applyBorder="1" applyAlignment="1">
      <alignment horizontal="center" vertical="center"/>
    </xf>
    <xf numFmtId="0" fontId="1" fillId="0" borderId="0" xfId="0" applyFont="1" applyBorder="1" applyAlignment="1">
      <alignment horizontal="left"/>
    </xf>
    <xf numFmtId="0" fontId="26" fillId="4" borderId="0" xfId="0" applyFont="1" applyFill="1" applyAlignment="1"/>
    <xf numFmtId="0" fontId="24" fillId="0" borderId="0" xfId="0" applyFont="1" applyAlignment="1">
      <alignment vertical="center"/>
    </xf>
    <xf numFmtId="0" fontId="24" fillId="0" borderId="0" xfId="0" applyFont="1" applyAlignment="1"/>
    <xf numFmtId="0" fontId="24" fillId="0" borderId="0" xfId="0" applyFont="1" applyAlignment="1">
      <alignment horizontal="center"/>
    </xf>
    <xf numFmtId="0" fontId="26" fillId="5" borderId="0" xfId="0" applyFont="1" applyFill="1" applyAlignment="1"/>
    <xf numFmtId="0" fontId="27" fillId="5" borderId="0" xfId="0" applyFont="1" applyFill="1" applyAlignment="1" applyProtection="1">
      <protection locked="0"/>
    </xf>
    <xf numFmtId="0" fontId="28" fillId="5" borderId="0" xfId="0" applyFont="1" applyFill="1" applyAlignment="1">
      <alignment horizontal="right" vertical="center"/>
    </xf>
    <xf numFmtId="0" fontId="22" fillId="5" borderId="0" xfId="0" applyFont="1" applyFill="1" applyBorder="1" applyAlignment="1" applyProtection="1">
      <alignment vertical="center"/>
      <protection locked="0"/>
    </xf>
    <xf numFmtId="0" fontId="27" fillId="5" borderId="0" xfId="0" applyFont="1" applyFill="1" applyAlignment="1"/>
    <xf numFmtId="0" fontId="24" fillId="2" borderId="0" xfId="0" applyFont="1" applyFill="1" applyAlignment="1"/>
    <xf numFmtId="0" fontId="24" fillId="2" borderId="0" xfId="0" applyFont="1" applyFill="1" applyAlignment="1">
      <alignment horizontal="center"/>
    </xf>
    <xf numFmtId="0" fontId="7" fillId="2" borderId="0" xfId="0" applyFont="1" applyFill="1" applyAlignment="1">
      <alignment horizontal="left" vertical="center" indent="1"/>
    </xf>
    <xf numFmtId="0" fontId="22" fillId="2" borderId="0" xfId="0" applyFont="1" applyFill="1" applyAlignment="1">
      <alignment horizontal="right" vertical="center"/>
    </xf>
    <xf numFmtId="0" fontId="7" fillId="2" borderId="0" xfId="0" applyFont="1" applyFill="1" applyAlignment="1">
      <alignment vertical="center"/>
    </xf>
    <xf numFmtId="0" fontId="24" fillId="2" borderId="0" xfId="0" applyFont="1" applyFill="1" applyAlignment="1">
      <alignment vertical="center"/>
    </xf>
    <xf numFmtId="0" fontId="24" fillId="2" borderId="0" xfId="0" applyFont="1" applyFill="1" applyAlignment="1">
      <alignment horizontal="center" vertical="center"/>
    </xf>
    <xf numFmtId="0" fontId="22" fillId="2" borderId="0" xfId="0" applyFont="1" applyFill="1" applyAlignment="1">
      <alignment horizontal="center" vertical="center"/>
    </xf>
    <xf numFmtId="0" fontId="27" fillId="2" borderId="13" xfId="0" applyFont="1" applyFill="1" applyBorder="1" applyAlignment="1">
      <alignment vertical="center"/>
    </xf>
    <xf numFmtId="0" fontId="7" fillId="2" borderId="2" xfId="0" applyFont="1" applyFill="1" applyBorder="1" applyAlignment="1">
      <alignment vertical="center"/>
    </xf>
    <xf numFmtId="0" fontId="7" fillId="9" borderId="14" xfId="0" applyFont="1" applyFill="1" applyBorder="1" applyAlignment="1">
      <alignment horizontal="center" vertical="center" wrapText="1"/>
    </xf>
    <xf numFmtId="0" fontId="24" fillId="0" borderId="1" xfId="0" applyFont="1" applyBorder="1" applyAlignment="1" applyProtection="1">
      <alignment horizontal="center" vertical="center"/>
      <protection locked="0"/>
    </xf>
    <xf numFmtId="0" fontId="24" fillId="0" borderId="1" xfId="0" applyFont="1" applyBorder="1" applyAlignment="1" applyProtection="1">
      <alignment vertical="center"/>
      <protection locked="0"/>
    </xf>
    <xf numFmtId="164" fontId="24" fillId="0" borderId="1" xfId="0" applyNumberFormat="1" applyFont="1" applyBorder="1" applyAlignment="1" applyProtection="1">
      <alignment horizontal="center" vertical="center"/>
      <protection locked="0"/>
    </xf>
    <xf numFmtId="0" fontId="27" fillId="2" borderId="8" xfId="0" applyFont="1" applyFill="1" applyBorder="1" applyAlignment="1">
      <alignment vertical="center"/>
    </xf>
    <xf numFmtId="0" fontId="7" fillId="2" borderId="12" xfId="0" applyFont="1" applyFill="1" applyBorder="1" applyAlignment="1">
      <alignment vertical="center"/>
    </xf>
    <xf numFmtId="0" fontId="27" fillId="5" borderId="0" xfId="0" applyFont="1" applyFill="1" applyAlignment="1" applyProtection="1">
      <alignment horizontal="center"/>
      <protection locked="0"/>
    </xf>
    <xf numFmtId="0" fontId="27" fillId="5" borderId="0" xfId="0" applyFont="1" applyFill="1" applyAlignment="1">
      <alignment horizontal="center"/>
    </xf>
    <xf numFmtId="0" fontId="7" fillId="2" borderId="10" xfId="0" applyFont="1" applyFill="1" applyBorder="1" applyAlignment="1">
      <alignment vertical="center"/>
    </xf>
    <xf numFmtId="0" fontId="7" fillId="9" borderId="1" xfId="0" applyFont="1" applyFill="1" applyBorder="1" applyAlignment="1">
      <alignment horizontal="center" vertical="center" wrapText="1"/>
    </xf>
    <xf numFmtId="0" fontId="24" fillId="0" borderId="1" xfId="0" applyFont="1" applyBorder="1" applyAlignment="1">
      <alignment horizontal="center" vertical="center"/>
    </xf>
    <xf numFmtId="0" fontId="24" fillId="0" borderId="3" xfId="0" applyFont="1" applyBorder="1" applyAlignment="1">
      <alignment horizontal="center" vertical="center"/>
    </xf>
    <xf numFmtId="0" fontId="24" fillId="0" borderId="0" xfId="0" applyFont="1" applyBorder="1" applyAlignment="1">
      <alignment horizontal="center" vertical="center"/>
    </xf>
    <xf numFmtId="2" fontId="24" fillId="0" borderId="0" xfId="0" applyNumberFormat="1" applyFont="1" applyAlignment="1">
      <alignment vertical="center"/>
    </xf>
    <xf numFmtId="0" fontId="24" fillId="0" borderId="0" xfId="0" applyFont="1" applyBorder="1" applyAlignment="1">
      <alignment vertical="center"/>
    </xf>
    <xf numFmtId="0" fontId="24" fillId="4" borderId="7" xfId="0" applyFont="1" applyFill="1" applyBorder="1" applyAlignment="1"/>
    <xf numFmtId="0" fontId="24" fillId="4" borderId="13" xfId="0" applyFont="1" applyFill="1" applyBorder="1" applyAlignment="1"/>
    <xf numFmtId="0" fontId="24" fillId="4" borderId="13" xfId="0" applyFont="1" applyFill="1" applyBorder="1" applyAlignment="1">
      <alignment horizontal="center"/>
    </xf>
    <xf numFmtId="0" fontId="24" fillId="4" borderId="6" xfId="0" applyFont="1" applyFill="1" applyBorder="1" applyAlignment="1"/>
    <xf numFmtId="0" fontId="24" fillId="4" borderId="0" xfId="0" applyFont="1" applyFill="1" applyBorder="1" applyAlignment="1"/>
    <xf numFmtId="0" fontId="24" fillId="4" borderId="0" xfId="0" applyFont="1" applyFill="1" applyBorder="1" applyAlignment="1">
      <alignment horizontal="center"/>
    </xf>
    <xf numFmtId="0" fontId="24" fillId="4" borderId="0" xfId="0" applyFont="1" applyFill="1" applyBorder="1" applyAlignment="1" applyProtection="1">
      <alignment horizontal="center"/>
      <protection locked="0"/>
    </xf>
    <xf numFmtId="0" fontId="24" fillId="0" borderId="6" xfId="0" applyFont="1" applyBorder="1" applyAlignment="1"/>
    <xf numFmtId="0" fontId="25" fillId="0" borderId="0" xfId="0" applyFont="1" applyFill="1" applyBorder="1" applyAlignment="1" applyProtection="1">
      <protection locked="0"/>
    </xf>
    <xf numFmtId="0" fontId="25" fillId="0" borderId="0" xfId="0" applyFont="1" applyFill="1" applyBorder="1" applyAlignment="1" applyProtection="1">
      <alignment horizontal="center"/>
      <protection locked="0"/>
    </xf>
    <xf numFmtId="0" fontId="24" fillId="4" borderId="0" xfId="0" applyFont="1" applyFill="1" applyBorder="1" applyAlignment="1" applyProtection="1">
      <protection locked="0"/>
    </xf>
    <xf numFmtId="0" fontId="24" fillId="4" borderId="11" xfId="0" applyFont="1" applyFill="1" applyBorder="1" applyAlignment="1"/>
    <xf numFmtId="0" fontId="24" fillId="4" borderId="2" xfId="0" applyFont="1" applyFill="1" applyBorder="1" applyAlignment="1"/>
    <xf numFmtId="0" fontId="24" fillId="4" borderId="2" xfId="0" applyFont="1" applyFill="1" applyBorder="1" applyAlignment="1">
      <alignment horizontal="center"/>
    </xf>
    <xf numFmtId="0" fontId="24" fillId="4" borderId="8" xfId="0" applyFont="1" applyFill="1" applyBorder="1" applyAlignment="1">
      <alignment horizontal="center"/>
    </xf>
    <xf numFmtId="0" fontId="24" fillId="0" borderId="0" xfId="0" applyFont="1" applyBorder="1" applyAlignment="1"/>
    <xf numFmtId="0" fontId="24" fillId="4" borderId="10" xfId="0" applyFont="1" applyFill="1" applyBorder="1" applyAlignment="1">
      <alignment horizontal="center"/>
    </xf>
    <xf numFmtId="0" fontId="24" fillId="4" borderId="12" xfId="0" applyFont="1" applyFill="1" applyBorder="1" applyAlignment="1">
      <alignment horizontal="center"/>
    </xf>
    <xf numFmtId="0" fontId="6" fillId="11" borderId="0" xfId="0" applyFont="1" applyFill="1" applyBorder="1" applyAlignment="1">
      <alignment horizontal="left"/>
    </xf>
    <xf numFmtId="0" fontId="8" fillId="11" borderId="0" xfId="0" applyFont="1" applyFill="1" applyBorder="1" applyAlignment="1"/>
    <xf numFmtId="0" fontId="5" fillId="11" borderId="0" xfId="0" applyFont="1" applyFill="1" applyBorder="1" applyAlignment="1">
      <alignment horizontal="center"/>
    </xf>
    <xf numFmtId="0" fontId="29" fillId="7" borderId="1" xfId="0" applyFont="1" applyFill="1" applyBorder="1" applyAlignment="1">
      <alignment horizontal="left" vertical="center" wrapText="1"/>
    </xf>
    <xf numFmtId="0" fontId="7" fillId="2" borderId="0" xfId="0" applyFont="1" applyFill="1" applyAlignment="1" applyProtection="1">
      <alignment vertical="center"/>
      <protection locked="0"/>
    </xf>
    <xf numFmtId="166" fontId="22" fillId="5" borderId="0" xfId="0" applyNumberFormat="1" applyFont="1" applyFill="1" applyBorder="1" applyAlignment="1" applyProtection="1">
      <alignment horizontal="left" vertical="center"/>
      <protection locked="0"/>
    </xf>
    <xf numFmtId="165" fontId="8" fillId="4" borderId="4" xfId="0" applyNumberFormat="1" applyFont="1" applyFill="1" applyBorder="1" applyAlignment="1">
      <alignment horizontal="left"/>
    </xf>
    <xf numFmtId="0" fontId="32" fillId="0" borderId="0" xfId="0" applyFont="1" applyAlignment="1"/>
    <xf numFmtId="0" fontId="33" fillId="0" borderId="0" xfId="0" applyFont="1" applyAlignment="1"/>
    <xf numFmtId="0" fontId="0" fillId="12" borderId="0" xfId="0" applyFill="1" applyAlignment="1"/>
    <xf numFmtId="0" fontId="34" fillId="13" borderId="0" xfId="0" applyFont="1" applyFill="1" applyAlignment="1"/>
    <xf numFmtId="0" fontId="31" fillId="13" borderId="0" xfId="0" applyFont="1" applyFill="1" applyAlignment="1"/>
    <xf numFmtId="0" fontId="36" fillId="14" borderId="0" xfId="0" applyFont="1" applyFill="1" applyAlignment="1"/>
    <xf numFmtId="0" fontId="35" fillId="14" borderId="0" xfId="0" applyFont="1" applyFill="1" applyAlignment="1">
      <alignment vertical="center"/>
    </xf>
    <xf numFmtId="0" fontId="0" fillId="0" borderId="0" xfId="0" applyFill="1" applyBorder="1" applyAlignment="1"/>
    <xf numFmtId="0" fontId="0" fillId="0" borderId="0" xfId="0" applyBorder="1" applyAlignment="1"/>
    <xf numFmtId="0" fontId="33" fillId="12" borderId="0" xfId="0" applyFont="1" applyFill="1" applyAlignment="1"/>
    <xf numFmtId="0" fontId="0" fillId="12" borderId="0" xfId="0" applyFill="1" applyBorder="1" applyAlignment="1"/>
    <xf numFmtId="0" fontId="33" fillId="12" borderId="0" xfId="0" applyFont="1" applyFill="1" applyAlignment="1">
      <alignment horizontal="center"/>
    </xf>
    <xf numFmtId="0" fontId="33" fillId="12" borderId="0" xfId="0" applyFont="1" applyFill="1" applyBorder="1" applyAlignment="1"/>
    <xf numFmtId="0" fontId="24" fillId="4" borderId="0" xfId="0" applyFont="1" applyFill="1" applyBorder="1" applyAlignment="1" applyProtection="1"/>
    <xf numFmtId="0" fontId="24" fillId="0" borderId="0" xfId="0" applyFont="1" applyAlignment="1" applyProtection="1">
      <alignment vertical="center"/>
      <protection locked="0"/>
    </xf>
    <xf numFmtId="0" fontId="39" fillId="2" borderId="0" xfId="0" applyFont="1" applyFill="1" applyAlignment="1">
      <alignment horizontal="left" vertical="center"/>
    </xf>
    <xf numFmtId="0" fontId="5" fillId="2" borderId="0" xfId="0" applyFont="1" applyFill="1" applyAlignment="1">
      <alignment horizontal="right" vertical="center"/>
    </xf>
    <xf numFmtId="0" fontId="0" fillId="0" borderId="0" xfId="0" applyAlignment="1">
      <alignment horizontal="center" vertical="center"/>
    </xf>
    <xf numFmtId="0" fontId="0" fillId="0" borderId="0" xfId="0" applyAlignment="1">
      <alignment vertical="top" wrapText="1"/>
    </xf>
    <xf numFmtId="0" fontId="2" fillId="5" borderId="0" xfId="0" applyFont="1" applyFill="1" applyAlignment="1">
      <alignment vertical="center"/>
    </xf>
    <xf numFmtId="0" fontId="24" fillId="5" borderId="0" xfId="0" applyFont="1" applyFill="1" applyAlignment="1">
      <alignment horizontal="right" vertical="center"/>
    </xf>
    <xf numFmtId="0" fontId="24" fillId="5" borderId="0" xfId="0" applyFont="1" applyFill="1" applyAlignment="1">
      <alignment horizontal="left" vertical="center"/>
    </xf>
    <xf numFmtId="0" fontId="7" fillId="9" borderId="12" xfId="0" applyFont="1" applyFill="1" applyBorder="1" applyAlignment="1">
      <alignment horizontal="center" vertical="center" wrapText="1"/>
    </xf>
    <xf numFmtId="0" fontId="0" fillId="0" borderId="0" xfId="0" applyAlignment="1">
      <alignment vertical="top"/>
    </xf>
    <xf numFmtId="0" fontId="44" fillId="13" borderId="0" xfId="0" applyFont="1" applyFill="1" applyAlignment="1">
      <alignment horizontal="right" vertical="center"/>
    </xf>
    <xf numFmtId="0" fontId="24" fillId="2" borderId="0" xfId="0" applyFont="1" applyFill="1" applyAlignment="1">
      <alignment horizontal="left" vertical="center" indent="1"/>
    </xf>
    <xf numFmtId="0" fontId="45" fillId="0" borderId="1" xfId="0" applyFont="1" applyBorder="1" applyAlignment="1">
      <alignment horizontal="left" vertical="center" wrapText="1" indent="1"/>
    </xf>
    <xf numFmtId="0" fontId="45" fillId="0" borderId="1" xfId="0" applyFont="1" applyBorder="1" applyAlignment="1">
      <alignment horizontal="left" vertical="top" wrapText="1" indent="1"/>
    </xf>
    <xf numFmtId="0" fontId="14" fillId="0" borderId="1" xfId="0" applyFont="1" applyBorder="1" applyAlignment="1">
      <alignment horizontal="left" vertical="top" wrapText="1" indent="1"/>
    </xf>
    <xf numFmtId="0" fontId="30" fillId="0" borderId="0" xfId="0" applyFont="1" applyBorder="1" applyAlignment="1" applyProtection="1">
      <alignment horizontal="center"/>
    </xf>
    <xf numFmtId="0" fontId="7" fillId="2" borderId="16" xfId="0" applyFont="1" applyFill="1" applyBorder="1" applyAlignment="1">
      <alignment vertical="center" wrapText="1"/>
    </xf>
    <xf numFmtId="0" fontId="7" fillId="2" borderId="17" xfId="0" applyFont="1" applyFill="1" applyBorder="1" applyAlignment="1">
      <alignment vertical="center" wrapText="1"/>
    </xf>
    <xf numFmtId="0" fontId="7" fillId="2" borderId="18" xfId="0" applyFont="1" applyFill="1" applyBorder="1" applyAlignment="1">
      <alignment vertical="center" wrapText="1"/>
    </xf>
    <xf numFmtId="0" fontId="7" fillId="2" borderId="19" xfId="0" applyFont="1" applyFill="1" applyBorder="1" applyAlignment="1">
      <alignment vertical="center" wrapText="1"/>
    </xf>
    <xf numFmtId="0" fontId="7" fillId="2" borderId="20" xfId="0" applyFont="1" applyFill="1" applyBorder="1" applyAlignment="1">
      <alignment vertical="center" wrapText="1"/>
    </xf>
    <xf numFmtId="0" fontId="7" fillId="2" borderId="21" xfId="0" applyFont="1" applyFill="1" applyBorder="1" applyAlignment="1">
      <alignment vertical="center" wrapText="1"/>
    </xf>
    <xf numFmtId="0" fontId="32" fillId="0" borderId="0" xfId="0" applyFont="1" applyAlignment="1">
      <alignment horizontal="center" vertical="top"/>
    </xf>
    <xf numFmtId="0" fontId="0" fillId="0" borderId="24" xfId="0" applyFill="1" applyBorder="1" applyAlignment="1" applyProtection="1">
      <alignment horizontal="left"/>
      <protection locked="0"/>
    </xf>
    <xf numFmtId="0" fontId="0" fillId="12" borderId="24" xfId="0" applyFill="1" applyBorder="1" applyAlignment="1" applyProtection="1">
      <alignment horizontal="left"/>
      <protection locked="0"/>
    </xf>
    <xf numFmtId="0" fontId="0" fillId="0" borderId="24" xfId="0" applyFill="1" applyBorder="1" applyAlignment="1" applyProtection="1">
      <alignment horizontal="center"/>
      <protection locked="0"/>
    </xf>
    <xf numFmtId="0" fontId="0" fillId="12" borderId="24" xfId="0" applyFill="1" applyBorder="1" applyAlignment="1" applyProtection="1">
      <alignment horizontal="center"/>
      <protection locked="0"/>
    </xf>
    <xf numFmtId="0" fontId="32" fillId="0" borderId="0" xfId="0" applyFont="1" applyAlignment="1">
      <alignment horizontal="justify" vertical="justify" wrapText="1"/>
    </xf>
    <xf numFmtId="0" fontId="43" fillId="0" borderId="0" xfId="0" applyFont="1" applyAlignment="1">
      <alignment horizontal="left" vertical="top" wrapText="1"/>
    </xf>
    <xf numFmtId="0" fontId="32" fillId="0" borderId="0" xfId="0" applyFont="1" applyAlignment="1">
      <alignment horizontal="justify" vertical="top" wrapText="1"/>
    </xf>
    <xf numFmtId="0" fontId="43" fillId="0" borderId="0" xfId="0" applyFont="1" applyAlignment="1">
      <alignment horizontal="justify" vertical="top" wrapText="1"/>
    </xf>
    <xf numFmtId="0" fontId="43" fillId="0" borderId="0" xfId="0" applyFont="1" applyAlignment="1">
      <alignment horizontal="justify" vertical="justify" wrapText="1"/>
    </xf>
    <xf numFmtId="0" fontId="12" fillId="10" borderId="3" xfId="0" applyFont="1" applyFill="1" applyBorder="1" applyAlignment="1">
      <alignment horizontal="center" vertical="center" wrapText="1"/>
    </xf>
    <xf numFmtId="0" fontId="12" fillId="10" borderId="15" xfId="0" applyFont="1" applyFill="1" applyBorder="1" applyAlignment="1">
      <alignment horizontal="center" vertical="center" wrapText="1"/>
    </xf>
    <xf numFmtId="0" fontId="12" fillId="10" borderId="14" xfId="0" applyFont="1" applyFill="1" applyBorder="1" applyAlignment="1">
      <alignment horizontal="center" vertical="center" wrapText="1"/>
    </xf>
    <xf numFmtId="0" fontId="24" fillId="4" borderId="13" xfId="0" applyFont="1" applyFill="1" applyBorder="1" applyAlignment="1">
      <alignment horizontal="center"/>
    </xf>
    <xf numFmtId="0" fontId="24" fillId="4" borderId="0" xfId="0" applyFont="1" applyFill="1" applyBorder="1" applyAlignment="1" applyProtection="1">
      <alignment horizontal="center"/>
      <protection locked="0"/>
    </xf>
    <xf numFmtId="0" fontId="27" fillId="10" borderId="1" xfId="0" applyFont="1" applyFill="1" applyBorder="1" applyAlignment="1">
      <alignment horizontal="center" vertical="center"/>
    </xf>
    <xf numFmtId="0" fontId="27" fillId="10" borderId="1" xfId="0" applyFont="1" applyFill="1" applyBorder="1" applyAlignment="1">
      <alignment horizontal="center" vertical="center" wrapText="1"/>
    </xf>
    <xf numFmtId="0" fontId="27" fillId="10" borderId="4" xfId="0" applyFont="1" applyFill="1" applyBorder="1" applyAlignment="1">
      <alignment horizontal="center" vertical="center"/>
    </xf>
    <xf numFmtId="0" fontId="7" fillId="2" borderId="16"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8" fillId="5" borderId="7" xfId="0" applyFont="1" applyFill="1" applyBorder="1" applyAlignment="1">
      <alignment horizontal="left"/>
    </xf>
    <xf numFmtId="0" fontId="8" fillId="5" borderId="13" xfId="0" applyFont="1" applyFill="1" applyBorder="1" applyAlignment="1">
      <alignment horizontal="left"/>
    </xf>
    <xf numFmtId="0" fontId="25" fillId="0" borderId="9" xfId="0" applyFont="1" applyFill="1" applyBorder="1" applyAlignment="1" applyProtection="1">
      <alignment horizontal="center" vertical="center"/>
      <protection locked="0"/>
    </xf>
    <xf numFmtId="0" fontId="8" fillId="5" borderId="6" xfId="0" applyFont="1" applyFill="1" applyBorder="1" applyAlignment="1">
      <alignment horizontal="left"/>
    </xf>
    <xf numFmtId="0" fontId="8" fillId="5" borderId="0" xfId="0" applyFont="1" applyFill="1" applyBorder="1" applyAlignment="1">
      <alignment horizontal="left"/>
    </xf>
    <xf numFmtId="0" fontId="8" fillId="5" borderId="11" xfId="0" applyFont="1" applyFill="1" applyBorder="1" applyAlignment="1">
      <alignment horizontal="left"/>
    </xf>
    <xf numFmtId="0" fontId="8" fillId="5" borderId="2" xfId="0" applyFont="1" applyFill="1" applyBorder="1" applyAlignment="1">
      <alignment horizontal="left"/>
    </xf>
    <xf numFmtId="0" fontId="7" fillId="2" borderId="0" xfId="0" applyFont="1" applyFill="1" applyBorder="1" applyAlignment="1">
      <alignment horizontal="left" wrapText="1"/>
    </xf>
    <xf numFmtId="0" fontId="7" fillId="2" borderId="1" xfId="0" applyFont="1" applyFill="1" applyBorder="1" applyAlignment="1">
      <alignment horizontal="left" vertical="center" wrapText="1"/>
    </xf>
    <xf numFmtId="0" fontId="7" fillId="2" borderId="4" xfId="0" applyFont="1" applyFill="1" applyBorder="1" applyAlignment="1">
      <alignment horizontal="left" vertical="center" wrapText="1"/>
    </xf>
    <xf numFmtId="0" fontId="2" fillId="2" borderId="0" xfId="0" applyFont="1" applyFill="1" applyBorder="1" applyAlignment="1">
      <alignment horizontal="center" vertical="center"/>
    </xf>
    <xf numFmtId="0" fontId="22" fillId="2" borderId="4" xfId="0" applyFont="1" applyFill="1" applyBorder="1" applyAlignment="1">
      <alignment horizontal="left" vertical="center" wrapText="1" indent="1"/>
    </xf>
    <xf numFmtId="0" fontId="22" fillId="2" borderId="5" xfId="0" applyFont="1" applyFill="1" applyBorder="1" applyAlignment="1">
      <alignment horizontal="left" vertical="center" wrapText="1" indent="1"/>
    </xf>
    <xf numFmtId="0" fontId="12" fillId="6" borderId="3" xfId="0" applyFont="1" applyFill="1" applyBorder="1" applyAlignment="1">
      <alignment horizontal="center" vertical="center" wrapText="1"/>
    </xf>
    <xf numFmtId="0" fontId="25" fillId="0" borderId="2" xfId="0" applyFont="1" applyFill="1" applyBorder="1" applyAlignment="1" applyProtection="1">
      <alignment horizontal="left" vertical="center"/>
      <protection locked="0"/>
    </xf>
    <xf numFmtId="0" fontId="6" fillId="2" borderId="0" xfId="0" applyFont="1" applyFill="1" applyBorder="1" applyAlignment="1">
      <alignment horizontal="right" vertical="center"/>
    </xf>
    <xf numFmtId="0" fontId="6" fillId="2" borderId="2" xfId="0" applyFont="1" applyFill="1" applyBorder="1" applyAlignment="1">
      <alignment horizontal="right" vertical="center"/>
    </xf>
    <xf numFmtId="0" fontId="24" fillId="0" borderId="0" xfId="0" applyFont="1" applyFill="1" applyBorder="1" applyAlignment="1">
      <alignment horizontal="right" vertical="center" wrapText="1"/>
    </xf>
    <xf numFmtId="0" fontId="6" fillId="5" borderId="0" xfId="0" applyFont="1" applyFill="1" applyBorder="1" applyAlignment="1">
      <alignment horizontal="center" vertical="center"/>
    </xf>
    <xf numFmtId="165" fontId="19" fillId="5" borderId="0" xfId="0" applyNumberFormat="1" applyFont="1" applyFill="1" applyBorder="1" applyAlignment="1">
      <alignment horizontal="center" vertical="center"/>
    </xf>
    <xf numFmtId="0" fontId="20" fillId="8" borderId="0" xfId="0" applyFont="1" applyFill="1" applyAlignment="1">
      <alignment horizontal="center" vertical="center"/>
    </xf>
    <xf numFmtId="0" fontId="2" fillId="5"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723105301865118"/>
          <c:y val="0.104167090523643"/>
          <c:w val="0.902999791597415"/>
          <c:h val="0.72083626642361"/>
        </c:manualLayout>
      </c:layout>
      <c:barChart>
        <c:barDir val="col"/>
        <c:grouping val="clustered"/>
        <c:varyColors val="0"/>
        <c:ser>
          <c:idx val="0"/>
          <c:order val="0"/>
          <c:tx>
            <c:strRef>
              <c:f>'GRAF PELAPORAN'!$J$8</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PELAPORAN'!$K$7:$P$7</c:f>
              <c:strCache>
                <c:ptCount val="6"/>
                <c:pt idx="0">
                  <c:v>TP 1</c:v>
                </c:pt>
                <c:pt idx="1">
                  <c:v>TP 2</c:v>
                </c:pt>
                <c:pt idx="2">
                  <c:v> TP 3</c:v>
                </c:pt>
                <c:pt idx="3">
                  <c:v>TP 4</c:v>
                </c:pt>
                <c:pt idx="4">
                  <c:v>TP  5</c:v>
                </c:pt>
                <c:pt idx="5">
                  <c:v>TP 6</c:v>
                </c:pt>
              </c:strCache>
            </c:strRef>
          </c:cat>
          <c:val>
            <c:numRef>
              <c:f>'GRAF PELAPORAN'!$K$8:$P$8</c:f>
              <c:numCache>
                <c:formatCode>General</c:formatCode>
                <c:ptCount val="6"/>
                <c:pt idx="0">
                  <c:v>5.0</c:v>
                </c:pt>
                <c:pt idx="1">
                  <c:v>7.0</c:v>
                </c:pt>
                <c:pt idx="2">
                  <c:v>4.0</c:v>
                </c:pt>
                <c:pt idx="3">
                  <c:v>2.0</c:v>
                </c:pt>
                <c:pt idx="4">
                  <c:v>0.0</c:v>
                </c:pt>
                <c:pt idx="5">
                  <c:v>0.0</c:v>
                </c:pt>
              </c:numCache>
            </c:numRef>
          </c:val>
          <c:extLst xmlns:c16r2="http://schemas.microsoft.com/office/drawing/2015/06/chart">
            <c:ext xmlns:c16="http://schemas.microsoft.com/office/drawing/2014/chart" uri="{C3380CC4-5D6E-409C-BE32-E72D297353CC}">
              <c16:uniqueId val="{00000000-7A48-46FA-B628-5E7EB5F9DE8F}"/>
            </c:ext>
          </c:extLst>
        </c:ser>
        <c:dLbls>
          <c:showLegendKey val="0"/>
          <c:showVal val="0"/>
          <c:showCatName val="0"/>
          <c:showSerName val="0"/>
          <c:showPercent val="0"/>
          <c:showBubbleSize val="0"/>
        </c:dLbls>
        <c:gapWidth val="150"/>
        <c:axId val="-2135932752"/>
        <c:axId val="-2135930128"/>
      </c:barChart>
      <c:catAx>
        <c:axId val="-2135932752"/>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2135930128"/>
        <c:crosses val="autoZero"/>
        <c:auto val="1"/>
        <c:lblAlgn val="ctr"/>
        <c:lblOffset val="100"/>
        <c:tickLblSkip val="1"/>
        <c:tickMarkSkip val="1"/>
        <c:noMultiLvlLbl val="0"/>
      </c:catAx>
      <c:valAx>
        <c:axId val="-213593012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2135932752"/>
        <c:crosses val="autoZero"/>
        <c:crossBetween val="between"/>
        <c:majorUnit val="5.0"/>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726951613322137"/>
          <c:y val="0.105042232311565"/>
          <c:w val="0.902483832148701"/>
          <c:h val="0.718488869011105"/>
        </c:manualLayout>
      </c:layout>
      <c:barChart>
        <c:barDir val="col"/>
        <c:grouping val="clustered"/>
        <c:varyColors val="0"/>
        <c:ser>
          <c:idx val="0"/>
          <c:order val="0"/>
          <c:tx>
            <c:strRef>
              <c:f>'GRAF PELAPORAN'!$B$8</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PELAPORAN'!$C$7:$H$7</c:f>
              <c:strCache>
                <c:ptCount val="6"/>
                <c:pt idx="0">
                  <c:v>TP 1</c:v>
                </c:pt>
                <c:pt idx="1">
                  <c:v>TP 2</c:v>
                </c:pt>
                <c:pt idx="2">
                  <c:v> TP 3</c:v>
                </c:pt>
                <c:pt idx="3">
                  <c:v>TP 4</c:v>
                </c:pt>
                <c:pt idx="4">
                  <c:v>TP  5</c:v>
                </c:pt>
                <c:pt idx="5">
                  <c:v>TP 6</c:v>
                </c:pt>
              </c:strCache>
            </c:strRef>
          </c:cat>
          <c:val>
            <c:numRef>
              <c:f>'GRAF PELAPORAN'!$C$8:$H$8</c:f>
              <c:numCache>
                <c:formatCode>General</c:formatCode>
                <c:ptCount val="6"/>
                <c:pt idx="0">
                  <c:v>7.0</c:v>
                </c:pt>
                <c:pt idx="1">
                  <c:v>5.0</c:v>
                </c:pt>
                <c:pt idx="2">
                  <c:v>4.0</c:v>
                </c:pt>
                <c:pt idx="3">
                  <c:v>2.0</c:v>
                </c:pt>
                <c:pt idx="4">
                  <c:v>0.0</c:v>
                </c:pt>
                <c:pt idx="5">
                  <c:v>0.0</c:v>
                </c:pt>
              </c:numCache>
            </c:numRef>
          </c:val>
          <c:extLst xmlns:c16r2="http://schemas.microsoft.com/office/drawing/2015/06/chart">
            <c:ext xmlns:c16="http://schemas.microsoft.com/office/drawing/2014/chart" uri="{C3380CC4-5D6E-409C-BE32-E72D297353CC}">
              <c16:uniqueId val="{00000000-F178-4BF5-921E-65ADF9987EB7}"/>
            </c:ext>
          </c:extLst>
        </c:ser>
        <c:dLbls>
          <c:showLegendKey val="0"/>
          <c:showVal val="0"/>
          <c:showCatName val="0"/>
          <c:showSerName val="0"/>
          <c:showPercent val="0"/>
          <c:showBubbleSize val="0"/>
        </c:dLbls>
        <c:gapWidth val="150"/>
        <c:axId val="-2135885104"/>
        <c:axId val="-2135882480"/>
      </c:barChart>
      <c:catAx>
        <c:axId val="-2135885104"/>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2135882480"/>
        <c:crosses val="autoZero"/>
        <c:auto val="1"/>
        <c:lblAlgn val="ctr"/>
        <c:lblOffset val="100"/>
        <c:tickLblSkip val="1"/>
        <c:tickMarkSkip val="1"/>
        <c:noMultiLvlLbl val="0"/>
      </c:catAx>
      <c:valAx>
        <c:axId val="-213588248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2135885104"/>
        <c:crosses val="autoZero"/>
        <c:crossBetween val="between"/>
        <c:majorUnit val="5.0"/>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723105301865118"/>
          <c:y val="0.104602510460251"/>
          <c:w val="0.902999791597415"/>
          <c:h val="0.719665271966527"/>
        </c:manualLayout>
      </c:layout>
      <c:barChart>
        <c:barDir val="col"/>
        <c:grouping val="clustered"/>
        <c:varyColors val="0"/>
        <c:ser>
          <c:idx val="0"/>
          <c:order val="0"/>
          <c:tx>
            <c:strRef>
              <c:f>'GRAF PELAPORAN'!$J$26</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PELAPORAN'!$K$7:$P$7</c:f>
              <c:strCache>
                <c:ptCount val="6"/>
                <c:pt idx="0">
                  <c:v>TP 1</c:v>
                </c:pt>
                <c:pt idx="1">
                  <c:v>TP 2</c:v>
                </c:pt>
                <c:pt idx="2">
                  <c:v> TP 3</c:v>
                </c:pt>
                <c:pt idx="3">
                  <c:v>TP 4</c:v>
                </c:pt>
                <c:pt idx="4">
                  <c:v>TP  5</c:v>
                </c:pt>
                <c:pt idx="5">
                  <c:v>TP 6</c:v>
                </c:pt>
              </c:strCache>
            </c:strRef>
          </c:cat>
          <c:val>
            <c:numRef>
              <c:f>'GRAF PELAPORAN'!$K$26:$P$26</c:f>
              <c:numCache>
                <c:formatCode>General</c:formatCode>
                <c:ptCount val="6"/>
                <c:pt idx="0">
                  <c:v>8.0</c:v>
                </c:pt>
                <c:pt idx="1">
                  <c:v>3.0</c:v>
                </c:pt>
                <c:pt idx="2">
                  <c:v>3.0</c:v>
                </c:pt>
                <c:pt idx="3">
                  <c:v>4.0</c:v>
                </c:pt>
                <c:pt idx="4">
                  <c:v>0.0</c:v>
                </c:pt>
                <c:pt idx="5">
                  <c:v>0.0</c:v>
                </c:pt>
              </c:numCache>
            </c:numRef>
          </c:val>
          <c:extLst xmlns:c16r2="http://schemas.microsoft.com/office/drawing/2015/06/chart">
            <c:ext xmlns:c16="http://schemas.microsoft.com/office/drawing/2014/chart" uri="{C3380CC4-5D6E-409C-BE32-E72D297353CC}">
              <c16:uniqueId val="{00000000-1879-4D8E-AD54-499E5191EC1A}"/>
            </c:ext>
          </c:extLst>
        </c:ser>
        <c:dLbls>
          <c:showLegendKey val="0"/>
          <c:showVal val="0"/>
          <c:showCatName val="0"/>
          <c:showSerName val="0"/>
          <c:showPercent val="0"/>
          <c:showBubbleSize val="0"/>
        </c:dLbls>
        <c:gapWidth val="150"/>
        <c:axId val="-2135850048"/>
        <c:axId val="-2135847360"/>
      </c:barChart>
      <c:catAx>
        <c:axId val="-2135850048"/>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2135847360"/>
        <c:crosses val="autoZero"/>
        <c:auto val="1"/>
        <c:lblAlgn val="ctr"/>
        <c:lblOffset val="100"/>
        <c:tickLblSkip val="1"/>
        <c:tickMarkSkip val="1"/>
        <c:noMultiLvlLbl val="0"/>
      </c:catAx>
      <c:valAx>
        <c:axId val="-21358473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2135850048"/>
        <c:crosses val="autoZero"/>
        <c:crossBetween val="between"/>
        <c:majorUnit val="5.0"/>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726951613322137"/>
          <c:y val="0.105042232311565"/>
          <c:w val="0.902483832148701"/>
          <c:h val="0.718488869011105"/>
        </c:manualLayout>
      </c:layout>
      <c:barChart>
        <c:barDir val="col"/>
        <c:grouping val="clustered"/>
        <c:varyColors val="0"/>
        <c:ser>
          <c:idx val="0"/>
          <c:order val="0"/>
          <c:tx>
            <c:strRef>
              <c:f>'GRAF PELAPORAN'!$B$26</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PELAPORAN'!$C$7:$H$7</c:f>
              <c:strCache>
                <c:ptCount val="6"/>
                <c:pt idx="0">
                  <c:v>TP 1</c:v>
                </c:pt>
                <c:pt idx="1">
                  <c:v>TP 2</c:v>
                </c:pt>
                <c:pt idx="2">
                  <c:v> TP 3</c:v>
                </c:pt>
                <c:pt idx="3">
                  <c:v>TP 4</c:v>
                </c:pt>
                <c:pt idx="4">
                  <c:v>TP  5</c:v>
                </c:pt>
                <c:pt idx="5">
                  <c:v>TP 6</c:v>
                </c:pt>
              </c:strCache>
            </c:strRef>
          </c:cat>
          <c:val>
            <c:numRef>
              <c:f>'GRAF PELAPORAN'!$C$26:$H$26</c:f>
              <c:numCache>
                <c:formatCode>General</c:formatCode>
                <c:ptCount val="6"/>
                <c:pt idx="0">
                  <c:v>8.0</c:v>
                </c:pt>
                <c:pt idx="1">
                  <c:v>1.0</c:v>
                </c:pt>
                <c:pt idx="2">
                  <c:v>6.0</c:v>
                </c:pt>
                <c:pt idx="3">
                  <c:v>3.0</c:v>
                </c:pt>
                <c:pt idx="4">
                  <c:v>0.0</c:v>
                </c:pt>
                <c:pt idx="5">
                  <c:v>0.0</c:v>
                </c:pt>
              </c:numCache>
            </c:numRef>
          </c:val>
          <c:extLst xmlns:c16r2="http://schemas.microsoft.com/office/drawing/2015/06/chart">
            <c:ext xmlns:c16="http://schemas.microsoft.com/office/drawing/2014/chart" uri="{C3380CC4-5D6E-409C-BE32-E72D297353CC}">
              <c16:uniqueId val="{00000000-8559-47F4-BB74-5A708FD0602B}"/>
            </c:ext>
          </c:extLst>
        </c:ser>
        <c:dLbls>
          <c:showLegendKey val="0"/>
          <c:showVal val="0"/>
          <c:showCatName val="0"/>
          <c:showSerName val="0"/>
          <c:showPercent val="0"/>
          <c:showBubbleSize val="0"/>
        </c:dLbls>
        <c:gapWidth val="150"/>
        <c:axId val="-2135815216"/>
        <c:axId val="-2135812528"/>
      </c:barChart>
      <c:catAx>
        <c:axId val="-2135815216"/>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2135812528"/>
        <c:crosses val="autoZero"/>
        <c:auto val="1"/>
        <c:lblAlgn val="ctr"/>
        <c:lblOffset val="100"/>
        <c:tickLblSkip val="1"/>
        <c:tickMarkSkip val="1"/>
        <c:noMultiLvlLbl val="0"/>
      </c:catAx>
      <c:valAx>
        <c:axId val="-2135812528"/>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2135815216"/>
        <c:crosses val="autoZero"/>
        <c:crossBetween val="between"/>
        <c:majorUnit val="5.0"/>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726951613322137"/>
          <c:y val="0.105042232311565"/>
          <c:w val="0.902483832148701"/>
          <c:h val="0.718488869011105"/>
        </c:manualLayout>
      </c:layout>
      <c:barChart>
        <c:barDir val="col"/>
        <c:grouping val="clustered"/>
        <c:varyColors val="0"/>
        <c:ser>
          <c:idx val="0"/>
          <c:order val="0"/>
          <c:tx>
            <c:strRef>
              <c:f>'GRAF PELAPORAN'!$B$44</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PELAPORAN'!$C$7:$H$7</c:f>
              <c:strCache>
                <c:ptCount val="6"/>
                <c:pt idx="0">
                  <c:v>TP 1</c:v>
                </c:pt>
                <c:pt idx="1">
                  <c:v>TP 2</c:v>
                </c:pt>
                <c:pt idx="2">
                  <c:v> TP 3</c:v>
                </c:pt>
                <c:pt idx="3">
                  <c:v>TP 4</c:v>
                </c:pt>
                <c:pt idx="4">
                  <c:v>TP  5</c:v>
                </c:pt>
                <c:pt idx="5">
                  <c:v>TP 6</c:v>
                </c:pt>
              </c:strCache>
            </c:strRef>
          </c:cat>
          <c:val>
            <c:numRef>
              <c:f>'GRAF PELAPORAN'!$C$44:$H$44</c:f>
              <c:numCache>
                <c:formatCode>General</c:formatCode>
                <c:ptCount val="6"/>
                <c:pt idx="0">
                  <c:v>5.0</c:v>
                </c:pt>
                <c:pt idx="1">
                  <c:v>4.0</c:v>
                </c:pt>
                <c:pt idx="2">
                  <c:v>2.0</c:v>
                </c:pt>
                <c:pt idx="3">
                  <c:v>7.0</c:v>
                </c:pt>
                <c:pt idx="4">
                  <c:v>0.0</c:v>
                </c:pt>
                <c:pt idx="5">
                  <c:v>0.0</c:v>
                </c:pt>
              </c:numCache>
            </c:numRef>
          </c:val>
          <c:extLst xmlns:c16r2="http://schemas.microsoft.com/office/drawing/2015/06/chart">
            <c:ext xmlns:c16="http://schemas.microsoft.com/office/drawing/2014/chart" uri="{C3380CC4-5D6E-409C-BE32-E72D297353CC}">
              <c16:uniqueId val="{00000000-8559-47F4-BB74-5A708FD0602B}"/>
            </c:ext>
          </c:extLst>
        </c:ser>
        <c:dLbls>
          <c:showLegendKey val="0"/>
          <c:showVal val="0"/>
          <c:showCatName val="0"/>
          <c:showSerName val="0"/>
          <c:showPercent val="0"/>
          <c:showBubbleSize val="0"/>
        </c:dLbls>
        <c:gapWidth val="150"/>
        <c:axId val="-2135778816"/>
        <c:axId val="-2135776128"/>
      </c:barChart>
      <c:catAx>
        <c:axId val="-2135778816"/>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2135776128"/>
        <c:crosses val="autoZero"/>
        <c:auto val="1"/>
        <c:lblAlgn val="ctr"/>
        <c:lblOffset val="100"/>
        <c:tickLblSkip val="1"/>
        <c:tickMarkSkip val="1"/>
        <c:noMultiLvlLbl val="0"/>
      </c:catAx>
      <c:valAx>
        <c:axId val="-2135776128"/>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2135778816"/>
        <c:crosses val="autoZero"/>
        <c:crossBetween val="between"/>
        <c:majorUnit val="5.0"/>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0" l="0.75" r="0.75" t="1.0" header="0.5" footer="0.5"/>
    <c:pageSetup/>
  </c:printSettings>
</c:chartSpace>
</file>

<file path=xl/ctrlProps/ctrlProp1.xml><?xml version="1.0" encoding="utf-8"?>
<formControlPr xmlns="http://schemas.microsoft.com/office/spreadsheetml/2009/9/main" objectType="Radio" checked="Checked" firstButton="1" fmlaLink="$AI$12"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Drop" dropStyle="combo" dx="16" fmlaLink="$I$6" fmlaRange="$J$7:$J$75"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microsoft.com/office/2007/relationships/hdphoto" Target="../media/hdphoto1.wdp"/></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microsoft.com/office/2007/relationships/hdphoto" Target="../media/hdphoto1.wdp"/></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 Id="rId2" Type="http://schemas.microsoft.com/office/2007/relationships/hdphoto" Target="../media/hdphoto2.wdp"/></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image" Target="../media/image3.png"/><Relationship Id="rId6" Type="http://schemas.microsoft.com/office/2007/relationships/hdphoto" Target="../media/hdphoto3.wdp"/><Relationship Id="rId7" Type="http://schemas.openxmlformats.org/officeDocument/2006/relationships/chart" Target="../charts/chart5.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901700</xdr:colOff>
          <xdr:row>5</xdr:row>
          <xdr:rowOff>25400</xdr:rowOff>
        </xdr:from>
        <xdr:to>
          <xdr:col>7</xdr:col>
          <xdr:colOff>139700</xdr:colOff>
          <xdr:row>5</xdr:row>
          <xdr:rowOff>241300</xdr:rowOff>
        </xdr:to>
        <xdr:sp macro="" textlink="">
          <xdr:nvSpPr>
            <xdr:cNvPr id="4097" name="Option Button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901700</xdr:colOff>
          <xdr:row>6</xdr:row>
          <xdr:rowOff>25400</xdr:rowOff>
        </xdr:from>
        <xdr:to>
          <xdr:col>7</xdr:col>
          <xdr:colOff>139700</xdr:colOff>
          <xdr:row>6</xdr:row>
          <xdr:rowOff>241300</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0</xdr:colOff>
      <xdr:row>0</xdr:row>
      <xdr:rowOff>42334</xdr:rowOff>
    </xdr:from>
    <xdr:to>
      <xdr:col>1</xdr:col>
      <xdr:colOff>1545166</xdr:colOff>
      <xdr:row>1</xdr:row>
      <xdr:rowOff>199848</xdr:rowOff>
    </xdr:to>
    <xdr:pic>
      <xdr:nvPicPr>
        <xdr:cNvPr id="10" name="Picture 9"/>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0" y="42334"/>
          <a:ext cx="1883833" cy="4855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3429000</xdr:colOff>
          <xdr:row>7</xdr:row>
          <xdr:rowOff>63500</xdr:rowOff>
        </xdr:from>
        <xdr:to>
          <xdr:col>6</xdr:col>
          <xdr:colOff>63500</xdr:colOff>
          <xdr:row>8</xdr:row>
          <xdr:rowOff>139700</xdr:rowOff>
        </xdr:to>
        <xdr:sp macro="" textlink="">
          <xdr:nvSpPr>
            <xdr:cNvPr id="2052" name="Drop Down 1"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bevel/>
                  <a:headEnd/>
                  <a:tailEnd/>
                </a14:hiddenLine>
              </a:ext>
            </a:extLst>
          </xdr:spPr>
        </xdr:sp>
        <xdr:clientData fPrintsWithSheet="0"/>
      </xdr:twoCellAnchor>
    </mc:Choice>
    <mc:Fallback/>
  </mc:AlternateContent>
  <xdr:twoCellAnchor editAs="oneCell">
    <xdr:from>
      <xdr:col>0</xdr:col>
      <xdr:colOff>23812</xdr:colOff>
      <xdr:row>0</xdr:row>
      <xdr:rowOff>107157</xdr:rowOff>
    </xdr:from>
    <xdr:to>
      <xdr:col>4</xdr:col>
      <xdr:colOff>138639</xdr:colOff>
      <xdr:row>3</xdr:row>
      <xdr:rowOff>47625</xdr:rowOff>
    </xdr:to>
    <xdr:pic>
      <xdr:nvPicPr>
        <xdr:cNvPr id="5" name="Picture 4"/>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23812" y="107157"/>
          <a:ext cx="2817546" cy="726281"/>
        </a:xfrm>
        <a:prstGeom prst="rect">
          <a:avLst/>
        </a:prstGeom>
      </xdr:spPr>
    </xdr:pic>
    <xdr:clientData/>
  </xdr:twoCellAnchor>
  <xdr:twoCellAnchor>
    <xdr:from>
      <xdr:col>5</xdr:col>
      <xdr:colOff>5060156</xdr:colOff>
      <xdr:row>0</xdr:row>
      <xdr:rowOff>59531</xdr:rowOff>
    </xdr:from>
    <xdr:to>
      <xdr:col>5</xdr:col>
      <xdr:colOff>6250781</xdr:colOff>
      <xdr:row>3</xdr:row>
      <xdr:rowOff>223416</xdr:rowOff>
    </xdr:to>
    <xdr:sp macro="" textlink="">
      <xdr:nvSpPr>
        <xdr:cNvPr id="4" name="Rectangle 3"/>
        <xdr:cNvSpPr/>
      </xdr:nvSpPr>
      <xdr:spPr bwMode="auto">
        <a:xfrm>
          <a:off x="8679656" y="59531"/>
          <a:ext cx="1190625" cy="949698"/>
        </a:xfrm>
        <a:prstGeom prst="rect">
          <a:avLst/>
        </a:prstGeom>
        <a:noFill/>
        <a:ln>
          <a:headEnd type="none" w="med" len="med"/>
          <a:tailEnd type="none" w="med" len="med"/>
        </a:ln>
        <a:extLst/>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ctr"/>
          <a:r>
            <a:rPr lang="en-MY" sz="1200">
              <a:solidFill>
                <a:schemeClr val="bg1">
                  <a:lumMod val="50000"/>
                </a:schemeClr>
              </a:solidFill>
              <a:latin typeface="Arial Black" panose="020B0A04020102020204" pitchFamily="34" charset="0"/>
            </a:rPr>
            <a:t>LOGO SEKOLAH</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5362575</xdr:colOff>
      <xdr:row>0</xdr:row>
      <xdr:rowOff>66676</xdr:rowOff>
    </xdr:from>
    <xdr:to>
      <xdr:col>1</xdr:col>
      <xdr:colOff>6915150</xdr:colOff>
      <xdr:row>0</xdr:row>
      <xdr:rowOff>466884</xdr:rowOff>
    </xdr:to>
    <xdr:pic>
      <xdr:nvPicPr>
        <xdr:cNvPr id="3" name="Picture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6753225" y="66676"/>
          <a:ext cx="1552575" cy="4002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8</xdr:row>
      <xdr:rowOff>257175</xdr:rowOff>
    </xdr:from>
    <xdr:to>
      <xdr:col>16</xdr:col>
      <xdr:colOff>0</xdr:colOff>
      <xdr:row>19</xdr:row>
      <xdr:rowOff>190500</xdr:rowOff>
    </xdr:to>
    <xdr:graphicFrame macro="">
      <xdr:nvGraphicFramePr>
        <xdr:cNvPr id="413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8</xdr:row>
      <xdr:rowOff>219075</xdr:rowOff>
    </xdr:from>
    <xdr:to>
      <xdr:col>8</xdr:col>
      <xdr:colOff>9525</xdr:colOff>
      <xdr:row>19</xdr:row>
      <xdr:rowOff>171450</xdr:rowOff>
    </xdr:to>
    <xdr:graphicFrame macro="">
      <xdr:nvGraphicFramePr>
        <xdr:cNvPr id="414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26</xdr:row>
      <xdr:rowOff>190500</xdr:rowOff>
    </xdr:from>
    <xdr:to>
      <xdr:col>16</xdr:col>
      <xdr:colOff>0</xdr:colOff>
      <xdr:row>37</xdr:row>
      <xdr:rowOff>161925</xdr:rowOff>
    </xdr:to>
    <xdr:graphicFrame macro="">
      <xdr:nvGraphicFramePr>
        <xdr:cNvPr id="4158"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27</xdr:row>
      <xdr:rowOff>0</xdr:rowOff>
    </xdr:from>
    <xdr:to>
      <xdr:col>7</xdr:col>
      <xdr:colOff>614363</xdr:colOff>
      <xdr:row>37</xdr:row>
      <xdr:rowOff>176213</xdr:rowOff>
    </xdr:to>
    <xdr:graphicFrame macro="">
      <xdr:nvGraphicFramePr>
        <xdr:cNvPr id="3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83344</xdr:rowOff>
    </xdr:from>
    <xdr:to>
      <xdr:col>2</xdr:col>
      <xdr:colOff>572051</xdr:colOff>
      <xdr:row>3</xdr:row>
      <xdr:rowOff>57830</xdr:rowOff>
    </xdr:to>
    <xdr:pic>
      <xdr:nvPicPr>
        <xdr:cNvPr id="36" name="Picture 35"/>
        <xdr:cNvPicPr>
          <a:picLocks noChangeAspect="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0" y="83344"/>
          <a:ext cx="2274645" cy="581705"/>
        </a:xfrm>
        <a:prstGeom prst="rect">
          <a:avLst/>
        </a:prstGeom>
      </xdr:spPr>
    </xdr:pic>
    <xdr:clientData/>
  </xdr:twoCellAnchor>
  <xdr:twoCellAnchor>
    <xdr:from>
      <xdr:col>1</xdr:col>
      <xdr:colOff>0</xdr:colOff>
      <xdr:row>45</xdr:row>
      <xdr:rowOff>0</xdr:rowOff>
    </xdr:from>
    <xdr:to>
      <xdr:col>7</xdr:col>
      <xdr:colOff>614363</xdr:colOff>
      <xdr:row>55</xdr:row>
      <xdr:rowOff>176213</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trlProp" Target="../ctrlProps/ctrlProp1.xml"/><Relationship Id="rId5" Type="http://schemas.openxmlformats.org/officeDocument/2006/relationships/ctrlProp" Target="../ctrlProps/ctrlProp2.xml"/><Relationship Id="rId6" Type="http://schemas.openxmlformats.org/officeDocument/2006/relationships/comments" Target="../comments1.xml"/><Relationship Id="rId1" Type="http://schemas.openxmlformats.org/officeDocument/2006/relationships/printerSettings" Target="../printerSettings/printerSettings2.bin"/><Relationship Id="rId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4" Type="http://schemas.openxmlformats.org/officeDocument/2006/relationships/ctrlProp" Target="../ctrlProps/ctrlProp3.xml"/><Relationship Id="rId1" Type="http://schemas.openxmlformats.org/officeDocument/2006/relationships/printerSettings" Target="../printerSettings/printerSettings3.bin"/><Relationship Id="rId2"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M52"/>
  <sheetViews>
    <sheetView showGridLines="0" workbookViewId="0">
      <pane ySplit="2" topLeftCell="A3" activePane="bottomLeft" state="frozen"/>
      <selection pane="bottomLeft" activeCell="P11" sqref="P11"/>
    </sheetView>
  </sheetViews>
  <sheetFormatPr baseColWidth="10" defaultColWidth="8.83203125" defaultRowHeight="15" x14ac:dyDescent="0.2"/>
  <cols>
    <col min="1" max="1" width="3.83203125" customWidth="1"/>
    <col min="2" max="12" width="9.1640625" customWidth="1"/>
  </cols>
  <sheetData>
    <row r="1" spans="1:12" ht="24" customHeight="1" x14ac:dyDescent="0.2">
      <c r="A1" s="154" t="s">
        <v>57</v>
      </c>
      <c r="B1" s="153"/>
      <c r="C1" s="153"/>
      <c r="D1" s="153"/>
      <c r="E1" s="153"/>
      <c r="F1" s="153"/>
      <c r="G1" s="153"/>
      <c r="H1" s="153"/>
      <c r="I1" s="153"/>
      <c r="J1" s="153"/>
      <c r="K1" s="153"/>
    </row>
    <row r="2" spans="1:12" ht="21" x14ac:dyDescent="0.25">
      <c r="A2" s="151" t="s">
        <v>41</v>
      </c>
      <c r="B2" s="152"/>
      <c r="C2" s="152"/>
      <c r="D2" s="152"/>
      <c r="E2" s="152"/>
      <c r="F2" s="152"/>
      <c r="G2" s="152"/>
      <c r="H2" s="152"/>
      <c r="I2" s="152"/>
      <c r="J2" s="152"/>
      <c r="K2" s="172" t="s">
        <v>75</v>
      </c>
    </row>
    <row r="4" spans="1:12" x14ac:dyDescent="0.2">
      <c r="A4" s="149" t="s">
        <v>42</v>
      </c>
    </row>
    <row r="5" spans="1:12" x14ac:dyDescent="0.2">
      <c r="A5" s="189" t="s">
        <v>85</v>
      </c>
      <c r="B5" s="189"/>
      <c r="C5" s="189"/>
      <c r="D5" s="189"/>
      <c r="E5" s="189"/>
      <c r="F5" s="189"/>
      <c r="G5" s="189"/>
      <c r="H5" s="189"/>
      <c r="I5" s="189"/>
      <c r="J5" s="189"/>
      <c r="K5" s="189"/>
    </row>
    <row r="6" spans="1:12" x14ac:dyDescent="0.2">
      <c r="A6" s="189"/>
      <c r="B6" s="189"/>
      <c r="C6" s="189"/>
      <c r="D6" s="189"/>
      <c r="E6" s="189"/>
      <c r="F6" s="189"/>
      <c r="G6" s="189"/>
      <c r="H6" s="189"/>
      <c r="I6" s="189"/>
      <c r="J6" s="189"/>
      <c r="K6" s="189"/>
    </row>
    <row r="7" spans="1:12" x14ac:dyDescent="0.2">
      <c r="A7" s="189"/>
      <c r="B7" s="189"/>
      <c r="C7" s="189"/>
      <c r="D7" s="189"/>
      <c r="E7" s="189"/>
      <c r="F7" s="189"/>
      <c r="G7" s="189"/>
      <c r="H7" s="189"/>
      <c r="I7" s="189"/>
      <c r="J7" s="189"/>
      <c r="K7" s="189"/>
    </row>
    <row r="8" spans="1:12" x14ac:dyDescent="0.2">
      <c r="A8" s="189"/>
      <c r="B8" s="189"/>
      <c r="C8" s="189"/>
      <c r="D8" s="189"/>
      <c r="E8" s="189"/>
      <c r="F8" s="189"/>
      <c r="G8" s="189"/>
      <c r="H8" s="189"/>
      <c r="I8" s="189"/>
      <c r="J8" s="189"/>
      <c r="K8" s="189"/>
    </row>
    <row r="9" spans="1:12" x14ac:dyDescent="0.2">
      <c r="A9" s="189"/>
      <c r="B9" s="189"/>
      <c r="C9" s="189"/>
      <c r="D9" s="189"/>
      <c r="E9" s="189"/>
      <c r="F9" s="189"/>
      <c r="G9" s="189"/>
      <c r="H9" s="189"/>
      <c r="I9" s="189"/>
      <c r="J9" s="189"/>
      <c r="K9" s="189"/>
    </row>
    <row r="10" spans="1:12" x14ac:dyDescent="0.2">
      <c r="B10" s="155"/>
      <c r="C10" s="155"/>
      <c r="D10" s="156"/>
      <c r="E10" s="156"/>
      <c r="F10" s="156"/>
      <c r="G10" s="156"/>
      <c r="H10" s="156"/>
      <c r="I10" s="156"/>
      <c r="J10" s="156"/>
      <c r="K10" s="156"/>
    </row>
    <row r="11" spans="1:12" x14ac:dyDescent="0.2">
      <c r="A11" s="159" t="s">
        <v>50</v>
      </c>
      <c r="B11" s="160" t="s">
        <v>43</v>
      </c>
      <c r="C11" s="158"/>
      <c r="D11" s="158"/>
      <c r="E11" s="158"/>
      <c r="F11" s="158"/>
      <c r="G11" s="158"/>
      <c r="H11" s="158"/>
      <c r="I11" s="158"/>
      <c r="J11" s="158"/>
      <c r="K11" s="158"/>
      <c r="L11" s="156"/>
    </row>
    <row r="12" spans="1:12" x14ac:dyDescent="0.2">
      <c r="B12" s="148" t="s">
        <v>44</v>
      </c>
    </row>
    <row r="13" spans="1:12" x14ac:dyDescent="0.2">
      <c r="B13" s="148" t="s">
        <v>45</v>
      </c>
    </row>
    <row r="14" spans="1:12" x14ac:dyDescent="0.2">
      <c r="B14" s="148" t="s">
        <v>46</v>
      </c>
    </row>
    <row r="15" spans="1:12" x14ac:dyDescent="0.2">
      <c r="B15" s="148" t="s">
        <v>47</v>
      </c>
    </row>
    <row r="16" spans="1:12" x14ac:dyDescent="0.2">
      <c r="B16" s="148" t="s">
        <v>48</v>
      </c>
    </row>
    <row r="17" spans="1:13" x14ac:dyDescent="0.2">
      <c r="B17" s="148" t="s">
        <v>49</v>
      </c>
    </row>
    <row r="19" spans="1:13" x14ac:dyDescent="0.2">
      <c r="A19" s="159" t="s">
        <v>51</v>
      </c>
      <c r="B19" s="157" t="s">
        <v>52</v>
      </c>
      <c r="C19" s="150"/>
      <c r="D19" s="150"/>
      <c r="E19" s="150"/>
      <c r="F19" s="150"/>
      <c r="G19" s="150"/>
      <c r="H19" s="150"/>
      <c r="I19" s="150"/>
      <c r="J19" s="150"/>
      <c r="K19" s="150"/>
    </row>
    <row r="20" spans="1:13" x14ac:dyDescent="0.2">
      <c r="B20" s="148" t="s">
        <v>86</v>
      </c>
    </row>
    <row r="21" spans="1:13" x14ac:dyDescent="0.2">
      <c r="B21" s="148" t="s">
        <v>53</v>
      </c>
    </row>
    <row r="22" spans="1:13" x14ac:dyDescent="0.2">
      <c r="B22" s="148" t="s">
        <v>54</v>
      </c>
    </row>
    <row r="23" spans="1:13" x14ac:dyDescent="0.2">
      <c r="B23" s="148" t="s">
        <v>56</v>
      </c>
    </row>
    <row r="24" spans="1:13" x14ac:dyDescent="0.2">
      <c r="B24" s="148" t="s">
        <v>62</v>
      </c>
    </row>
    <row r="25" spans="1:13" x14ac:dyDescent="0.2">
      <c r="B25" s="148" t="s">
        <v>58</v>
      </c>
    </row>
    <row r="26" spans="1:13" x14ac:dyDescent="0.2">
      <c r="B26" s="148" t="s">
        <v>59</v>
      </c>
    </row>
    <row r="28" spans="1:13" x14ac:dyDescent="0.2">
      <c r="A28" s="159" t="s">
        <v>60</v>
      </c>
      <c r="B28" s="157" t="s">
        <v>25</v>
      </c>
      <c r="C28" s="150"/>
      <c r="D28" s="150"/>
      <c r="E28" s="150"/>
      <c r="F28" s="150"/>
      <c r="G28" s="150"/>
      <c r="H28" s="150"/>
      <c r="I28" s="150"/>
      <c r="J28" s="150"/>
      <c r="K28" s="150"/>
    </row>
    <row r="29" spans="1:13" ht="15" customHeight="1" x14ac:dyDescent="0.2">
      <c r="B29" s="189" t="s">
        <v>87</v>
      </c>
      <c r="C29" s="189"/>
      <c r="D29" s="189"/>
      <c r="E29" s="189"/>
      <c r="F29" s="189"/>
      <c r="G29" s="189"/>
      <c r="H29" s="189"/>
      <c r="I29" s="189"/>
      <c r="J29" s="189"/>
      <c r="K29" s="189"/>
      <c r="M29" s="148"/>
    </row>
    <row r="30" spans="1:13" x14ac:dyDescent="0.2">
      <c r="B30" s="189"/>
      <c r="C30" s="189"/>
      <c r="D30" s="189"/>
      <c r="E30" s="189"/>
      <c r="F30" s="189"/>
      <c r="G30" s="189"/>
      <c r="H30" s="189"/>
      <c r="I30" s="189"/>
      <c r="J30" s="189"/>
      <c r="K30" s="189"/>
      <c r="M30" s="148"/>
    </row>
    <row r="31" spans="1:13" x14ac:dyDescent="0.2">
      <c r="B31" s="189"/>
      <c r="C31" s="189"/>
      <c r="D31" s="189"/>
      <c r="E31" s="189"/>
      <c r="F31" s="189"/>
      <c r="G31" s="189"/>
      <c r="H31" s="189"/>
      <c r="I31" s="189"/>
      <c r="J31" s="189"/>
      <c r="K31" s="189"/>
      <c r="M31" s="148"/>
    </row>
    <row r="32" spans="1:13" x14ac:dyDescent="0.2">
      <c r="B32" s="189"/>
      <c r="C32" s="189"/>
      <c r="D32" s="189"/>
      <c r="E32" s="189"/>
      <c r="F32" s="189"/>
      <c r="G32" s="189"/>
      <c r="H32" s="189"/>
      <c r="I32" s="189"/>
      <c r="J32" s="189"/>
      <c r="K32" s="189"/>
      <c r="M32" s="148"/>
    </row>
    <row r="33" spans="1:11" x14ac:dyDescent="0.2">
      <c r="B33" s="189"/>
      <c r="C33" s="189"/>
      <c r="D33" s="189"/>
      <c r="E33" s="189"/>
      <c r="F33" s="189"/>
      <c r="G33" s="189"/>
      <c r="H33" s="189"/>
      <c r="I33" s="189"/>
      <c r="J33" s="189"/>
      <c r="K33" s="189"/>
    </row>
    <row r="34" spans="1:11" x14ac:dyDescent="0.2">
      <c r="B34" s="189"/>
      <c r="C34" s="189"/>
      <c r="D34" s="189"/>
      <c r="E34" s="189"/>
      <c r="F34" s="189"/>
      <c r="G34" s="189"/>
      <c r="H34" s="189"/>
      <c r="I34" s="189"/>
      <c r="J34" s="189"/>
      <c r="K34" s="189"/>
    </row>
    <row r="36" spans="1:11" x14ac:dyDescent="0.2">
      <c r="A36" s="159" t="s">
        <v>61</v>
      </c>
      <c r="B36" s="157" t="s">
        <v>76</v>
      </c>
      <c r="C36" s="150"/>
      <c r="D36" s="150"/>
      <c r="E36" s="150"/>
      <c r="F36" s="150"/>
      <c r="G36" s="150"/>
      <c r="H36" s="150"/>
      <c r="I36" s="150"/>
      <c r="J36" s="150"/>
      <c r="K36" s="150"/>
    </row>
    <row r="37" spans="1:11" ht="15" customHeight="1" x14ac:dyDescent="0.2">
      <c r="A37" s="171">
        <v>1</v>
      </c>
      <c r="B37" s="189" t="s">
        <v>88</v>
      </c>
      <c r="C37" s="189"/>
      <c r="D37" s="189"/>
      <c r="E37" s="189"/>
      <c r="F37" s="189"/>
      <c r="G37" s="189"/>
      <c r="H37" s="189"/>
      <c r="I37" s="189"/>
      <c r="J37" s="189"/>
      <c r="K37" s="189"/>
    </row>
    <row r="38" spans="1:11" x14ac:dyDescent="0.2">
      <c r="A38" s="171"/>
      <c r="B38" s="189"/>
      <c r="C38" s="189"/>
      <c r="D38" s="189"/>
      <c r="E38" s="189"/>
      <c r="F38" s="189"/>
      <c r="G38" s="189"/>
      <c r="H38" s="189"/>
      <c r="I38" s="189"/>
      <c r="J38" s="189"/>
      <c r="K38" s="189"/>
    </row>
    <row r="39" spans="1:11" x14ac:dyDescent="0.2">
      <c r="A39" s="171"/>
      <c r="B39" s="189"/>
      <c r="C39" s="189"/>
      <c r="D39" s="189"/>
      <c r="E39" s="189"/>
      <c r="F39" s="189"/>
      <c r="G39" s="189"/>
      <c r="H39" s="189"/>
      <c r="I39" s="189"/>
      <c r="J39" s="189"/>
      <c r="K39" s="189"/>
    </row>
    <row r="40" spans="1:11" x14ac:dyDescent="0.2">
      <c r="A40" s="171"/>
      <c r="B40" s="189"/>
      <c r="C40" s="189"/>
      <c r="D40" s="189"/>
      <c r="E40" s="189"/>
      <c r="F40" s="189"/>
      <c r="G40" s="189"/>
      <c r="H40" s="189"/>
      <c r="I40" s="189"/>
      <c r="J40" s="189"/>
      <c r="K40" s="189"/>
    </row>
    <row r="41" spans="1:11" ht="15" customHeight="1" x14ac:dyDescent="0.2">
      <c r="A41" s="171">
        <v>2</v>
      </c>
      <c r="B41" s="192" t="s">
        <v>72</v>
      </c>
      <c r="C41" s="192"/>
      <c r="D41" s="192"/>
      <c r="E41" s="192"/>
      <c r="F41" s="192"/>
      <c r="G41" s="192"/>
      <c r="H41" s="192"/>
      <c r="I41" s="192"/>
      <c r="J41" s="192"/>
      <c r="K41" s="192"/>
    </row>
    <row r="42" spans="1:11" x14ac:dyDescent="0.2">
      <c r="A42" s="171">
        <v>3</v>
      </c>
      <c r="B42" s="189" t="s">
        <v>89</v>
      </c>
      <c r="C42" s="189"/>
      <c r="D42" s="189"/>
      <c r="E42" s="189"/>
      <c r="F42" s="189"/>
      <c r="G42" s="189"/>
      <c r="H42" s="189"/>
      <c r="I42" s="189"/>
      <c r="J42" s="189"/>
      <c r="K42" s="189"/>
    </row>
    <row r="43" spans="1:11" ht="15" customHeight="1" x14ac:dyDescent="0.2">
      <c r="A43" s="171"/>
      <c r="B43" s="189"/>
      <c r="C43" s="189"/>
      <c r="D43" s="189"/>
      <c r="E43" s="189"/>
      <c r="F43" s="189"/>
      <c r="G43" s="189"/>
      <c r="H43" s="189"/>
      <c r="I43" s="189"/>
      <c r="J43" s="189"/>
      <c r="K43" s="189"/>
    </row>
    <row r="44" spans="1:11" x14ac:dyDescent="0.2">
      <c r="A44" s="171">
        <v>4</v>
      </c>
      <c r="B44" s="193" t="s">
        <v>73</v>
      </c>
      <c r="C44" s="193"/>
      <c r="D44" s="193"/>
      <c r="E44" s="193"/>
      <c r="F44" s="193"/>
      <c r="G44" s="193"/>
      <c r="H44" s="193"/>
      <c r="I44" s="193"/>
      <c r="J44" s="193"/>
      <c r="K44" s="193"/>
    </row>
    <row r="45" spans="1:11" ht="15" customHeight="1" x14ac:dyDescent="0.2">
      <c r="A45" s="171">
        <v>5</v>
      </c>
      <c r="B45" s="189" t="s">
        <v>74</v>
      </c>
      <c r="C45" s="189"/>
      <c r="D45" s="189"/>
      <c r="E45" s="189"/>
      <c r="F45" s="189"/>
      <c r="G45" s="189"/>
      <c r="H45" s="189"/>
      <c r="I45" s="189"/>
      <c r="J45" s="189"/>
      <c r="K45" s="189"/>
    </row>
    <row r="46" spans="1:11" x14ac:dyDescent="0.2">
      <c r="A46" s="171"/>
      <c r="B46" s="189"/>
      <c r="C46" s="189"/>
      <c r="D46" s="189"/>
      <c r="E46" s="189"/>
      <c r="F46" s="189"/>
      <c r="G46" s="189"/>
      <c r="H46" s="189"/>
      <c r="I46" s="189"/>
      <c r="J46" s="189"/>
      <c r="K46" s="189"/>
    </row>
    <row r="47" spans="1:11" x14ac:dyDescent="0.2">
      <c r="A47" s="165"/>
      <c r="B47" s="184"/>
      <c r="C47" s="166"/>
      <c r="D47" s="166"/>
      <c r="E47" s="166"/>
      <c r="F47" s="166"/>
      <c r="G47" s="166"/>
      <c r="H47" s="166"/>
      <c r="I47" s="166"/>
      <c r="J47" s="166"/>
      <c r="K47" s="166"/>
    </row>
    <row r="48" spans="1:11" x14ac:dyDescent="0.2">
      <c r="A48" s="165"/>
      <c r="B48" s="190"/>
      <c r="C48" s="190"/>
      <c r="D48" s="190"/>
      <c r="E48" s="190"/>
      <c r="F48" s="190"/>
      <c r="G48" s="190"/>
      <c r="H48" s="190"/>
      <c r="I48" s="190"/>
      <c r="J48" s="190"/>
      <c r="K48" s="190"/>
    </row>
    <row r="49" spans="1:11" x14ac:dyDescent="0.2">
      <c r="A49" s="165"/>
      <c r="B49" s="191"/>
      <c r="C49" s="191"/>
      <c r="D49" s="191"/>
      <c r="E49" s="191"/>
      <c r="F49" s="191"/>
      <c r="G49" s="191"/>
      <c r="H49" s="191"/>
      <c r="I49" s="191"/>
      <c r="J49" s="191"/>
      <c r="K49" s="191"/>
    </row>
    <row r="50" spans="1:11" x14ac:dyDescent="0.2">
      <c r="A50" s="165"/>
      <c r="B50" s="191"/>
      <c r="C50" s="191"/>
      <c r="D50" s="191"/>
      <c r="E50" s="191"/>
      <c r="F50" s="191"/>
      <c r="G50" s="191"/>
      <c r="H50" s="191"/>
      <c r="I50" s="191"/>
      <c r="J50" s="191"/>
      <c r="K50" s="191"/>
    </row>
    <row r="51" spans="1:11" x14ac:dyDescent="0.2">
      <c r="A51" s="165"/>
      <c r="B51" s="191"/>
      <c r="C51" s="191"/>
      <c r="D51" s="191"/>
      <c r="E51" s="191"/>
      <c r="F51" s="191"/>
      <c r="G51" s="191"/>
      <c r="H51" s="191"/>
      <c r="I51" s="191"/>
      <c r="J51" s="191"/>
      <c r="K51" s="191"/>
    </row>
    <row r="52" spans="1:11" x14ac:dyDescent="0.2">
      <c r="A52" s="165"/>
      <c r="B52" s="191"/>
      <c r="C52" s="191"/>
      <c r="D52" s="191"/>
      <c r="E52" s="191"/>
      <c r="F52" s="191"/>
      <c r="G52" s="191"/>
      <c r="H52" s="191"/>
      <c r="I52" s="191"/>
      <c r="J52" s="191"/>
      <c r="K52" s="191"/>
    </row>
  </sheetData>
  <sheetProtection algorithmName="SHA-512" hashValue="Fvy78xDTCl/0R80l4/RQTUzIZfSVQPd3uvzLTGGOC5RyB7w2v/BVupyFhyOxRTQlfC1xbJDSgWELGlNuwMjjhw==" saltValue="nHWoZTRX0Zfj6S1T2Agl1Q==" spinCount="100000" sheet="1" objects="1" scenarios="1"/>
  <mergeCells count="10">
    <mergeCell ref="B45:K46"/>
    <mergeCell ref="B48:K48"/>
    <mergeCell ref="B49:K50"/>
    <mergeCell ref="B51:K52"/>
    <mergeCell ref="A5:K9"/>
    <mergeCell ref="B29:K34"/>
    <mergeCell ref="B37:K40"/>
    <mergeCell ref="B41:K41"/>
    <mergeCell ref="B42:K43"/>
    <mergeCell ref="B44:K44"/>
  </mergeCells>
  <printOptions horizontalCentered="1"/>
  <pageMargins left="0.23622047244094491" right="0.23622047244094491"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pageSetUpPr fitToPage="1"/>
  </sheetPr>
  <dimension ref="A1:AI135"/>
  <sheetViews>
    <sheetView showGridLines="0" tabSelected="1" zoomScale="90" zoomScaleNormal="90" zoomScaleSheetLayoutView="100" zoomScalePageLayoutView="90" workbookViewId="0">
      <selection activeCell="E30" sqref="E30"/>
    </sheetView>
  </sheetViews>
  <sheetFormatPr baseColWidth="10" defaultColWidth="8.83203125" defaultRowHeight="16" zeroHeight="1" x14ac:dyDescent="0.2"/>
  <cols>
    <col min="1" max="1" width="5" style="91" customWidth="1"/>
    <col min="2" max="2" width="42.1640625" style="91" customWidth="1"/>
    <col min="3" max="3" width="19.1640625" style="91" customWidth="1"/>
    <col min="4" max="4" width="11.83203125" style="92" customWidth="1"/>
    <col min="5" max="7" width="16.33203125" style="91" customWidth="1"/>
    <col min="8" max="8" width="14.6640625" style="91" customWidth="1"/>
    <col min="9" max="9" width="11" style="91" hidden="1" customWidth="1"/>
    <col min="10" max="10" width="9.5" style="91" hidden="1" customWidth="1"/>
    <col min="11" max="18" width="10.33203125" style="91" hidden="1" customWidth="1"/>
    <col min="19" max="19" width="1.5" style="91" hidden="1" customWidth="1"/>
    <col min="20" max="29" width="10.33203125" style="91" hidden="1" customWidth="1"/>
    <col min="30" max="30" width="19.33203125" style="92" bestFit="1" customWidth="1"/>
    <col min="31" max="31" width="5.5" style="91" customWidth="1"/>
    <col min="32" max="32" width="2" style="91" hidden="1" customWidth="1"/>
    <col min="33" max="33" width="2.5" style="91" hidden="1" customWidth="1"/>
    <col min="34" max="34" width="9.1640625" style="91" hidden="1" customWidth="1"/>
    <col min="35" max="35" width="2" style="91" hidden="1" customWidth="1"/>
    <col min="36" max="37" width="0" style="91" hidden="1" customWidth="1"/>
    <col min="38" max="16384" width="8.83203125" style="91"/>
  </cols>
  <sheetData>
    <row r="1" spans="1:35" s="89" customFormat="1" ht="25.5" customHeight="1" x14ac:dyDescent="0.2">
      <c r="A1" s="93"/>
      <c r="B1" s="94"/>
      <c r="C1" s="95" t="s">
        <v>0</v>
      </c>
      <c r="D1" s="96" t="s">
        <v>114</v>
      </c>
      <c r="E1" s="96"/>
      <c r="F1" s="96"/>
      <c r="G1" s="96"/>
      <c r="H1" s="96"/>
      <c r="I1" s="96"/>
      <c r="J1" s="96"/>
      <c r="K1" s="96"/>
      <c r="L1" s="96"/>
      <c r="M1" s="96"/>
      <c r="N1" s="96"/>
      <c r="O1" s="96"/>
      <c r="P1" s="96"/>
      <c r="Q1" s="96"/>
      <c r="R1" s="96"/>
      <c r="S1" s="96"/>
      <c r="T1" s="94"/>
      <c r="U1" s="94"/>
      <c r="V1" s="93"/>
      <c r="W1" s="94"/>
      <c r="X1" s="94"/>
      <c r="Y1" s="94"/>
      <c r="Z1" s="94"/>
      <c r="AA1" s="94"/>
      <c r="AB1" s="94"/>
      <c r="AC1" s="94"/>
      <c r="AD1" s="114"/>
    </row>
    <row r="2" spans="1:35" s="89" customFormat="1" ht="25.5" customHeight="1" x14ac:dyDescent="0.2">
      <c r="A2" s="93"/>
      <c r="B2" s="94"/>
      <c r="C2" s="95" t="s">
        <v>1</v>
      </c>
      <c r="D2" s="96" t="s">
        <v>115</v>
      </c>
      <c r="E2" s="96"/>
      <c r="F2" s="96"/>
      <c r="G2" s="96"/>
      <c r="H2" s="96"/>
      <c r="I2" s="96"/>
      <c r="J2" s="96"/>
      <c r="K2" s="96"/>
      <c r="L2" s="96"/>
      <c r="M2" s="96"/>
      <c r="N2" s="96"/>
      <c r="O2" s="96"/>
      <c r="P2" s="96"/>
      <c r="Q2" s="96"/>
      <c r="R2" s="96"/>
      <c r="S2" s="96"/>
      <c r="T2" s="94"/>
      <c r="U2" s="94"/>
      <c r="V2" s="93"/>
      <c r="W2" s="94"/>
      <c r="X2" s="94"/>
      <c r="Y2" s="94"/>
      <c r="Z2" s="94"/>
      <c r="AA2" s="94"/>
      <c r="AB2" s="94"/>
      <c r="AC2" s="94"/>
      <c r="AD2" s="114"/>
    </row>
    <row r="3" spans="1:35" s="89" customFormat="1" ht="25.5" customHeight="1" x14ac:dyDescent="0.2">
      <c r="A3" s="93"/>
      <c r="B3" s="97"/>
      <c r="C3" s="95" t="s">
        <v>2</v>
      </c>
      <c r="D3" s="96" t="s">
        <v>116</v>
      </c>
      <c r="E3" s="96"/>
      <c r="F3" s="96"/>
      <c r="G3" s="96"/>
      <c r="H3" s="96"/>
      <c r="I3" s="96"/>
      <c r="J3" s="96"/>
      <c r="K3" s="96"/>
      <c r="L3" s="96"/>
      <c r="M3" s="96"/>
      <c r="N3" s="96"/>
      <c r="O3" s="96"/>
      <c r="P3" s="96"/>
      <c r="Q3" s="96"/>
      <c r="R3" s="96"/>
      <c r="S3" s="96"/>
      <c r="T3" s="97"/>
      <c r="U3" s="97"/>
      <c r="V3" s="93"/>
      <c r="W3" s="97"/>
      <c r="X3" s="97"/>
      <c r="Y3" s="97"/>
      <c r="Z3" s="97"/>
      <c r="AA3" s="97"/>
      <c r="AB3" s="97"/>
      <c r="AC3" s="97"/>
      <c r="AD3" s="115"/>
    </row>
    <row r="4" spans="1:35" s="89" customFormat="1" ht="25.5" customHeight="1" x14ac:dyDescent="0.2">
      <c r="A4" s="93"/>
      <c r="B4" s="94"/>
      <c r="C4" s="95" t="s">
        <v>55</v>
      </c>
      <c r="D4" s="146">
        <v>43266</v>
      </c>
      <c r="E4" s="96"/>
      <c r="F4" s="96"/>
      <c r="G4" s="96"/>
      <c r="H4" s="96"/>
      <c r="I4" s="96"/>
      <c r="J4" s="96"/>
      <c r="K4" s="96"/>
      <c r="L4" s="96"/>
      <c r="M4" s="96"/>
      <c r="N4" s="96"/>
      <c r="O4" s="96"/>
      <c r="P4" s="96"/>
      <c r="Q4" s="96"/>
      <c r="R4" s="96"/>
      <c r="S4" s="96" t="s">
        <v>3</v>
      </c>
      <c r="T4" s="94"/>
      <c r="U4" s="94"/>
      <c r="V4" s="93"/>
      <c r="W4" s="94"/>
      <c r="X4" s="94"/>
      <c r="Y4" s="94"/>
      <c r="Z4" s="94"/>
      <c r="AA4" s="94"/>
      <c r="AB4" s="94"/>
      <c r="AC4" s="94"/>
      <c r="AD4" s="114"/>
    </row>
    <row r="5" spans="1:35" ht="16" customHeight="1" x14ac:dyDescent="0.2">
      <c r="A5" s="98"/>
      <c r="B5" s="98"/>
      <c r="C5" s="98"/>
      <c r="D5" s="99"/>
      <c r="E5" s="98"/>
      <c r="F5" s="98"/>
      <c r="G5" s="98"/>
      <c r="H5" s="98" t="s">
        <v>64</v>
      </c>
      <c r="I5" s="98"/>
      <c r="J5" s="98"/>
      <c r="K5" s="98"/>
      <c r="L5" s="98"/>
      <c r="M5" s="98"/>
      <c r="N5" s="98"/>
      <c r="O5" s="98"/>
      <c r="P5" s="98"/>
      <c r="Q5" s="98"/>
      <c r="R5" s="98"/>
      <c r="S5" s="98"/>
      <c r="T5" s="98"/>
      <c r="U5" s="98"/>
      <c r="V5" s="98"/>
      <c r="W5" s="98"/>
      <c r="X5" s="98"/>
      <c r="Y5" s="98"/>
      <c r="Z5" s="98"/>
      <c r="AA5" s="98"/>
      <c r="AB5" s="98"/>
      <c r="AC5" s="98"/>
      <c r="AD5" s="99"/>
    </row>
    <row r="6" spans="1:35" s="90" customFormat="1" ht="20" customHeight="1" x14ac:dyDescent="0.2">
      <c r="A6" s="100" t="s">
        <v>4</v>
      </c>
      <c r="B6" s="98"/>
      <c r="C6" s="101" t="s">
        <v>5</v>
      </c>
      <c r="D6" s="145" t="s">
        <v>117</v>
      </c>
      <c r="E6" s="98"/>
      <c r="F6" s="98"/>
      <c r="G6" s="98"/>
      <c r="H6" s="102" t="s">
        <v>66</v>
      </c>
      <c r="I6" s="102"/>
      <c r="J6" s="102"/>
      <c r="K6" s="102"/>
      <c r="L6" s="102"/>
      <c r="M6" s="102"/>
      <c r="N6" s="102"/>
      <c r="O6" s="102"/>
      <c r="P6" s="102"/>
      <c r="Q6" s="102"/>
      <c r="R6" s="102"/>
      <c r="S6" s="102"/>
      <c r="T6" s="102"/>
      <c r="U6" s="102"/>
      <c r="V6" s="102"/>
      <c r="W6" s="102"/>
      <c r="X6" s="102"/>
      <c r="Y6" s="102"/>
      <c r="Z6" s="103"/>
      <c r="AA6" s="103"/>
      <c r="AB6" s="103"/>
      <c r="AC6" s="103"/>
      <c r="AD6" s="104"/>
    </row>
    <row r="7" spans="1:35" s="90" customFormat="1" ht="20" customHeight="1" x14ac:dyDescent="0.2">
      <c r="A7" s="173" t="s">
        <v>75</v>
      </c>
      <c r="B7" s="102"/>
      <c r="C7" s="101" t="s">
        <v>6</v>
      </c>
      <c r="D7" s="145" t="s">
        <v>118</v>
      </c>
      <c r="E7" s="98"/>
      <c r="F7" s="98"/>
      <c r="G7" s="98"/>
      <c r="H7" s="102" t="s">
        <v>63</v>
      </c>
      <c r="I7" s="102"/>
      <c r="J7" s="102"/>
      <c r="K7" s="102"/>
      <c r="L7" s="102"/>
      <c r="M7" s="102"/>
      <c r="N7" s="102"/>
      <c r="O7" s="102"/>
      <c r="P7" s="102"/>
      <c r="Q7" s="102"/>
      <c r="R7" s="102"/>
      <c r="S7" s="102"/>
      <c r="T7" s="102"/>
      <c r="U7" s="102"/>
      <c r="V7" s="102"/>
      <c r="W7" s="102"/>
      <c r="X7" s="102"/>
      <c r="Y7" s="102"/>
      <c r="Z7" s="103"/>
      <c r="AA7" s="103"/>
      <c r="AB7" s="103"/>
      <c r="AC7" s="103"/>
      <c r="AD7" s="104"/>
    </row>
    <row r="8" spans="1:35" s="90" customFormat="1" ht="20" customHeight="1" x14ac:dyDescent="0.2">
      <c r="A8" s="103"/>
      <c r="B8" s="102"/>
      <c r="C8" s="103"/>
      <c r="D8" s="102"/>
      <c r="E8" s="104"/>
      <c r="F8" s="105"/>
      <c r="G8" s="104"/>
      <c r="H8" s="105"/>
      <c r="I8" s="104"/>
      <c r="J8" s="105"/>
      <c r="K8" s="104"/>
      <c r="L8" s="105"/>
      <c r="M8" s="104"/>
      <c r="N8" s="105"/>
      <c r="O8" s="104"/>
      <c r="P8" s="105"/>
      <c r="Q8" s="104"/>
      <c r="R8" s="105"/>
      <c r="S8" s="104"/>
      <c r="T8" s="105"/>
      <c r="U8" s="104"/>
      <c r="V8" s="105"/>
      <c r="W8" s="104"/>
      <c r="X8" s="105"/>
      <c r="Y8" s="104"/>
      <c r="Z8" s="105"/>
      <c r="AA8" s="104"/>
      <c r="AB8" s="105"/>
      <c r="AC8" s="104"/>
      <c r="AD8" s="105"/>
    </row>
    <row r="9" spans="1:35" s="90" customFormat="1" ht="15.75" customHeight="1" x14ac:dyDescent="0.2">
      <c r="A9" s="199" t="s">
        <v>7</v>
      </c>
      <c r="B9" s="199" t="s">
        <v>8</v>
      </c>
      <c r="C9" s="200" t="s">
        <v>9</v>
      </c>
      <c r="D9" s="201" t="s">
        <v>10</v>
      </c>
      <c r="E9" s="202" t="s">
        <v>65</v>
      </c>
      <c r="F9" s="203"/>
      <c r="G9" s="203"/>
      <c r="H9" s="204"/>
      <c r="I9" s="170"/>
      <c r="J9" s="108"/>
      <c r="K9" s="106"/>
      <c r="L9" s="106"/>
      <c r="M9" s="106"/>
      <c r="N9" s="106"/>
      <c r="O9" s="112"/>
      <c r="P9" s="112"/>
      <c r="Q9" s="112"/>
      <c r="R9" s="112"/>
      <c r="S9" s="112"/>
      <c r="T9" s="112"/>
      <c r="U9" s="112"/>
      <c r="V9" s="112"/>
      <c r="W9" s="112"/>
      <c r="X9" s="112"/>
      <c r="Y9" s="112"/>
      <c r="Z9" s="112"/>
      <c r="AA9" s="112"/>
      <c r="AB9" s="112"/>
      <c r="AC9" s="112"/>
      <c r="AD9" s="194" t="s">
        <v>11</v>
      </c>
    </row>
    <row r="10" spans="1:35" s="90" customFormat="1" x14ac:dyDescent="0.2">
      <c r="A10" s="199"/>
      <c r="B10" s="199"/>
      <c r="C10" s="200"/>
      <c r="D10" s="201"/>
      <c r="E10" s="205"/>
      <c r="F10" s="206"/>
      <c r="G10" s="206"/>
      <c r="H10" s="207"/>
      <c r="I10" s="170"/>
      <c r="J10" s="108"/>
      <c r="K10" s="107"/>
      <c r="L10" s="107"/>
      <c r="M10" s="107"/>
      <c r="N10" s="107"/>
      <c r="O10" s="113"/>
      <c r="P10" s="113"/>
      <c r="Q10" s="113"/>
      <c r="R10" s="113"/>
      <c r="S10" s="113"/>
      <c r="T10" s="113"/>
      <c r="U10" s="113"/>
      <c r="V10" s="113"/>
      <c r="W10" s="113"/>
      <c r="X10" s="113"/>
      <c r="Y10" s="113"/>
      <c r="Z10" s="113"/>
      <c r="AA10" s="113"/>
      <c r="AB10" s="116"/>
      <c r="AC10" s="116"/>
      <c r="AD10" s="195"/>
    </row>
    <row r="11" spans="1:35" ht="32" x14ac:dyDescent="0.2">
      <c r="A11" s="199"/>
      <c r="B11" s="199"/>
      <c r="C11" s="200"/>
      <c r="D11" s="199"/>
      <c r="E11" s="170" t="s">
        <v>69</v>
      </c>
      <c r="F11" s="108" t="s">
        <v>70</v>
      </c>
      <c r="G11" s="108" t="s">
        <v>71</v>
      </c>
      <c r="H11" s="108" t="s">
        <v>77</v>
      </c>
      <c r="I11" s="108"/>
      <c r="J11" s="108"/>
      <c r="K11" s="108"/>
      <c r="L11" s="108"/>
      <c r="M11" s="108"/>
      <c r="N11" s="108"/>
      <c r="O11" s="108"/>
      <c r="P11" s="108"/>
      <c r="Q11" s="108"/>
      <c r="R11" s="108"/>
      <c r="S11" s="108"/>
      <c r="T11" s="108"/>
      <c r="U11" s="108"/>
      <c r="V11" s="108"/>
      <c r="W11" s="108"/>
      <c r="X11" s="108"/>
      <c r="Y11" s="108"/>
      <c r="Z11" s="108"/>
      <c r="AA11" s="108"/>
      <c r="AB11" s="117"/>
      <c r="AC11" s="117"/>
      <c r="AD11" s="196"/>
    </row>
    <row r="12" spans="1:35" s="90" customFormat="1" x14ac:dyDescent="0.2">
      <c r="A12" s="109">
        <v>1</v>
      </c>
      <c r="B12" s="185" t="s">
        <v>120</v>
      </c>
      <c r="C12" s="187" t="s">
        <v>138</v>
      </c>
      <c r="D12" s="109" t="s">
        <v>13</v>
      </c>
      <c r="E12" s="109">
        <v>2</v>
      </c>
      <c r="F12" s="109">
        <v>2</v>
      </c>
      <c r="G12" s="109">
        <v>3</v>
      </c>
      <c r="H12" s="109">
        <v>4</v>
      </c>
      <c r="I12" s="109"/>
      <c r="J12" s="109"/>
      <c r="K12" s="109"/>
      <c r="L12" s="109"/>
      <c r="M12" s="109"/>
      <c r="N12" s="109"/>
      <c r="O12" s="109"/>
      <c r="P12" s="109"/>
      <c r="Q12" s="109"/>
      <c r="R12" s="109"/>
      <c r="S12" s="109"/>
      <c r="T12" s="109"/>
      <c r="U12" s="109"/>
      <c r="V12" s="109"/>
      <c r="W12" s="109"/>
      <c r="X12" s="109"/>
      <c r="Y12" s="109"/>
      <c r="Z12" s="109"/>
      <c r="AA12" s="109"/>
      <c r="AB12" s="109"/>
      <c r="AC12" s="109"/>
      <c r="AD12" s="109">
        <v>4</v>
      </c>
      <c r="AF12" s="118">
        <v>0</v>
      </c>
      <c r="AG12" s="118" t="s">
        <v>12</v>
      </c>
      <c r="AI12" s="162">
        <v>1</v>
      </c>
    </row>
    <row r="13" spans="1:35" s="90" customFormat="1" x14ac:dyDescent="0.2">
      <c r="A13" s="109">
        <v>2</v>
      </c>
      <c r="B13" s="185" t="s">
        <v>121</v>
      </c>
      <c r="C13" s="187" t="s">
        <v>139</v>
      </c>
      <c r="D13" s="109" t="s">
        <v>13</v>
      </c>
      <c r="E13" s="109">
        <v>2</v>
      </c>
      <c r="F13" s="109">
        <v>2</v>
      </c>
      <c r="G13" s="109">
        <v>3</v>
      </c>
      <c r="H13" s="109">
        <v>2</v>
      </c>
      <c r="I13" s="109"/>
      <c r="J13" s="109"/>
      <c r="K13" s="109"/>
      <c r="L13" s="109"/>
      <c r="M13" s="109"/>
      <c r="N13" s="109"/>
      <c r="O13" s="109"/>
      <c r="P13" s="109"/>
      <c r="Q13" s="109"/>
      <c r="R13" s="109"/>
      <c r="S13" s="109"/>
      <c r="T13" s="109"/>
      <c r="U13" s="109"/>
      <c r="V13" s="109"/>
      <c r="W13" s="109"/>
      <c r="X13" s="109"/>
      <c r="Y13" s="109"/>
      <c r="Z13" s="109"/>
      <c r="AA13" s="109"/>
      <c r="AB13" s="109"/>
      <c r="AC13" s="109"/>
      <c r="AD13" s="109">
        <v>3</v>
      </c>
      <c r="AF13" s="118">
        <v>1</v>
      </c>
      <c r="AG13" s="118" t="s">
        <v>13</v>
      </c>
    </row>
    <row r="14" spans="1:35" s="90" customFormat="1" x14ac:dyDescent="0.2">
      <c r="A14" s="109">
        <v>3</v>
      </c>
      <c r="B14" s="185" t="s">
        <v>122</v>
      </c>
      <c r="C14" s="187" t="s">
        <v>140</v>
      </c>
      <c r="D14" s="109" t="s">
        <v>13</v>
      </c>
      <c r="E14" s="109">
        <v>1</v>
      </c>
      <c r="F14" s="109">
        <v>1</v>
      </c>
      <c r="G14" s="109">
        <v>1</v>
      </c>
      <c r="H14" s="109">
        <v>1</v>
      </c>
      <c r="I14" s="109"/>
      <c r="J14" s="109"/>
      <c r="K14" s="109"/>
      <c r="L14" s="109"/>
      <c r="M14" s="109"/>
      <c r="N14" s="109"/>
      <c r="O14" s="109"/>
      <c r="P14" s="109"/>
      <c r="Q14" s="109"/>
      <c r="R14" s="109"/>
      <c r="S14" s="109"/>
      <c r="T14" s="109"/>
      <c r="U14" s="109"/>
      <c r="V14" s="109"/>
      <c r="W14" s="109"/>
      <c r="X14" s="109"/>
      <c r="Y14" s="109"/>
      <c r="Z14" s="109"/>
      <c r="AA14" s="109"/>
      <c r="AB14" s="109"/>
      <c r="AC14" s="109"/>
      <c r="AD14" s="109">
        <v>1</v>
      </c>
      <c r="AF14" s="118">
        <v>2</v>
      </c>
      <c r="AG14" s="118" t="s">
        <v>12</v>
      </c>
    </row>
    <row r="15" spans="1:35" s="90" customFormat="1" x14ac:dyDescent="0.2">
      <c r="A15" s="109">
        <v>4</v>
      </c>
      <c r="B15" s="185" t="s">
        <v>123</v>
      </c>
      <c r="C15" s="187" t="s">
        <v>141</v>
      </c>
      <c r="D15" s="109" t="s">
        <v>13</v>
      </c>
      <c r="E15" s="109">
        <v>2</v>
      </c>
      <c r="F15" s="109">
        <v>2</v>
      </c>
      <c r="G15" s="109">
        <v>3</v>
      </c>
      <c r="H15" s="109">
        <v>2</v>
      </c>
      <c r="I15" s="109"/>
      <c r="J15" s="109"/>
      <c r="K15" s="109"/>
      <c r="L15" s="109"/>
      <c r="M15" s="109"/>
      <c r="N15" s="109"/>
      <c r="O15" s="109"/>
      <c r="P15" s="109"/>
      <c r="Q15" s="109"/>
      <c r="R15" s="109"/>
      <c r="S15" s="109"/>
      <c r="T15" s="109"/>
      <c r="U15" s="109"/>
      <c r="V15" s="109"/>
      <c r="W15" s="109"/>
      <c r="X15" s="109"/>
      <c r="Y15" s="109"/>
      <c r="Z15" s="109"/>
      <c r="AA15" s="109"/>
      <c r="AB15" s="109"/>
      <c r="AC15" s="109"/>
      <c r="AD15" s="109">
        <v>3</v>
      </c>
      <c r="AF15" s="118">
        <v>3</v>
      </c>
      <c r="AG15" s="118" t="s">
        <v>13</v>
      </c>
    </row>
    <row r="16" spans="1:35" s="90" customFormat="1" x14ac:dyDescent="0.2">
      <c r="A16" s="109">
        <v>5</v>
      </c>
      <c r="B16" s="185" t="s">
        <v>124</v>
      </c>
      <c r="C16" s="187" t="s">
        <v>142</v>
      </c>
      <c r="D16" s="109" t="s">
        <v>13</v>
      </c>
      <c r="E16" s="109">
        <v>1</v>
      </c>
      <c r="F16" s="109">
        <v>1</v>
      </c>
      <c r="G16" s="109">
        <v>1</v>
      </c>
      <c r="H16" s="109">
        <v>1</v>
      </c>
      <c r="I16" s="109"/>
      <c r="J16" s="109"/>
      <c r="K16" s="109"/>
      <c r="L16" s="109"/>
      <c r="M16" s="109"/>
      <c r="N16" s="109"/>
      <c r="O16" s="109"/>
      <c r="P16" s="109"/>
      <c r="Q16" s="109"/>
      <c r="R16" s="109"/>
      <c r="S16" s="109"/>
      <c r="T16" s="109"/>
      <c r="U16" s="109"/>
      <c r="V16" s="109"/>
      <c r="W16" s="109"/>
      <c r="X16" s="109"/>
      <c r="Y16" s="109"/>
      <c r="Z16" s="109"/>
      <c r="AA16" s="109"/>
      <c r="AB16" s="109"/>
      <c r="AC16" s="109"/>
      <c r="AD16" s="109">
        <v>1</v>
      </c>
      <c r="AF16" s="118">
        <v>4</v>
      </c>
      <c r="AG16" s="118" t="s">
        <v>12</v>
      </c>
    </row>
    <row r="17" spans="1:35" s="90" customFormat="1" x14ac:dyDescent="0.2">
      <c r="A17" s="109">
        <v>6</v>
      </c>
      <c r="B17" s="185" t="s">
        <v>125</v>
      </c>
      <c r="C17" s="187" t="s">
        <v>143</v>
      </c>
      <c r="D17" s="109" t="s">
        <v>13</v>
      </c>
      <c r="E17" s="109">
        <v>1</v>
      </c>
      <c r="F17" s="109">
        <v>1</v>
      </c>
      <c r="G17" s="109">
        <v>1</v>
      </c>
      <c r="H17" s="109">
        <v>1</v>
      </c>
      <c r="I17" s="109"/>
      <c r="J17" s="109"/>
      <c r="K17" s="109"/>
      <c r="L17" s="109"/>
      <c r="M17" s="109"/>
      <c r="N17" s="109"/>
      <c r="O17" s="109"/>
      <c r="P17" s="109"/>
      <c r="Q17" s="109"/>
      <c r="R17" s="109"/>
      <c r="S17" s="109"/>
      <c r="T17" s="109"/>
      <c r="U17" s="109"/>
      <c r="V17" s="109"/>
      <c r="W17" s="109"/>
      <c r="X17" s="109"/>
      <c r="Y17" s="109"/>
      <c r="Z17" s="109"/>
      <c r="AA17" s="109"/>
      <c r="AB17" s="109"/>
      <c r="AC17" s="109"/>
      <c r="AD17" s="109">
        <v>1</v>
      </c>
      <c r="AF17" s="118">
        <v>5</v>
      </c>
      <c r="AG17" s="118" t="s">
        <v>13</v>
      </c>
    </row>
    <row r="18" spans="1:35" s="90" customFormat="1" x14ac:dyDescent="0.2">
      <c r="A18" s="109">
        <v>7</v>
      </c>
      <c r="B18" s="185" t="s">
        <v>126</v>
      </c>
      <c r="C18" s="187" t="s">
        <v>144</v>
      </c>
      <c r="D18" s="109" t="s">
        <v>13</v>
      </c>
      <c r="E18" s="109">
        <v>1</v>
      </c>
      <c r="F18" s="109">
        <v>2</v>
      </c>
      <c r="G18" s="109">
        <v>1</v>
      </c>
      <c r="H18" s="109">
        <v>1</v>
      </c>
      <c r="I18" s="109"/>
      <c r="J18" s="109"/>
      <c r="K18" s="109"/>
      <c r="L18" s="109"/>
      <c r="M18" s="109"/>
      <c r="N18" s="109"/>
      <c r="O18" s="109"/>
      <c r="P18" s="109"/>
      <c r="Q18" s="109"/>
      <c r="R18" s="109"/>
      <c r="S18" s="109"/>
      <c r="T18" s="109"/>
      <c r="U18" s="109"/>
      <c r="V18" s="109"/>
      <c r="W18" s="109"/>
      <c r="X18" s="109"/>
      <c r="Y18" s="109"/>
      <c r="Z18" s="109"/>
      <c r="AA18" s="109"/>
      <c r="AB18" s="109"/>
      <c r="AC18" s="109"/>
      <c r="AD18" s="109">
        <v>2</v>
      </c>
      <c r="AF18" s="119">
        <v>6</v>
      </c>
      <c r="AG18" s="119" t="s">
        <v>12</v>
      </c>
    </row>
    <row r="19" spans="1:35" s="90" customFormat="1" x14ac:dyDescent="0.2">
      <c r="A19" s="109">
        <v>8</v>
      </c>
      <c r="B19" s="185" t="s">
        <v>127</v>
      </c>
      <c r="C19" s="187" t="s">
        <v>145</v>
      </c>
      <c r="D19" s="109" t="s">
        <v>13</v>
      </c>
      <c r="E19" s="109">
        <v>1</v>
      </c>
      <c r="F19" s="109">
        <v>1</v>
      </c>
      <c r="G19" s="109">
        <v>1</v>
      </c>
      <c r="H19" s="109">
        <v>1</v>
      </c>
      <c r="I19" s="109"/>
      <c r="J19" s="109"/>
      <c r="K19" s="109"/>
      <c r="L19" s="109"/>
      <c r="M19" s="109"/>
      <c r="N19" s="109"/>
      <c r="O19" s="109"/>
      <c r="P19" s="109"/>
      <c r="Q19" s="109"/>
      <c r="R19" s="109"/>
      <c r="S19" s="109"/>
      <c r="T19" s="109"/>
      <c r="U19" s="109"/>
      <c r="V19" s="109"/>
      <c r="W19" s="109"/>
      <c r="X19" s="109"/>
      <c r="Y19" s="109"/>
      <c r="Z19" s="109"/>
      <c r="AA19" s="109"/>
      <c r="AB19" s="109"/>
      <c r="AC19" s="109"/>
      <c r="AD19" s="109">
        <v>1</v>
      </c>
      <c r="AF19" s="118">
        <v>7</v>
      </c>
      <c r="AG19" s="118" t="s">
        <v>13</v>
      </c>
      <c r="AH19" s="122"/>
      <c r="AI19" s="122"/>
    </row>
    <row r="20" spans="1:35" s="90" customFormat="1" x14ac:dyDescent="0.2">
      <c r="A20" s="109">
        <v>9</v>
      </c>
      <c r="B20" s="186" t="s">
        <v>128</v>
      </c>
      <c r="C20" s="188" t="s">
        <v>146</v>
      </c>
      <c r="D20" s="109" t="s">
        <v>12</v>
      </c>
      <c r="E20" s="109">
        <v>4</v>
      </c>
      <c r="F20" s="109">
        <v>3</v>
      </c>
      <c r="G20" s="109">
        <v>3</v>
      </c>
      <c r="H20" s="109">
        <v>3</v>
      </c>
      <c r="I20" s="109"/>
      <c r="J20" s="109"/>
      <c r="K20" s="109"/>
      <c r="L20" s="109"/>
      <c r="M20" s="109"/>
      <c r="N20" s="109"/>
      <c r="O20" s="109"/>
      <c r="P20" s="109"/>
      <c r="Q20" s="109"/>
      <c r="R20" s="109"/>
      <c r="S20" s="109"/>
      <c r="T20" s="109"/>
      <c r="U20" s="109"/>
      <c r="V20" s="109"/>
      <c r="W20" s="109"/>
      <c r="X20" s="109"/>
      <c r="Y20" s="109"/>
      <c r="Z20" s="109"/>
      <c r="AA20" s="109"/>
      <c r="AB20" s="109"/>
      <c r="AC20" s="109"/>
      <c r="AD20" s="109">
        <v>4</v>
      </c>
      <c r="AF20" s="119">
        <v>8</v>
      </c>
      <c r="AG20" s="119" t="s">
        <v>12</v>
      </c>
      <c r="AH20" s="122"/>
      <c r="AI20" s="122"/>
    </row>
    <row r="21" spans="1:35" s="90" customFormat="1" x14ac:dyDescent="0.2">
      <c r="A21" s="109">
        <v>10</v>
      </c>
      <c r="B21" s="186" t="s">
        <v>129</v>
      </c>
      <c r="C21" s="188" t="s">
        <v>147</v>
      </c>
      <c r="D21" s="109" t="s">
        <v>12</v>
      </c>
      <c r="E21" s="109">
        <v>3</v>
      </c>
      <c r="F21" s="109">
        <v>3</v>
      </c>
      <c r="G21" s="109">
        <v>3</v>
      </c>
      <c r="H21" s="109">
        <v>4</v>
      </c>
      <c r="I21" s="109"/>
      <c r="J21" s="109"/>
      <c r="K21" s="109"/>
      <c r="L21" s="109"/>
      <c r="M21" s="109"/>
      <c r="N21" s="109"/>
      <c r="O21" s="109"/>
      <c r="P21" s="109"/>
      <c r="Q21" s="109"/>
      <c r="R21" s="109"/>
      <c r="S21" s="109"/>
      <c r="T21" s="109"/>
      <c r="U21" s="109"/>
      <c r="V21" s="109"/>
      <c r="W21" s="109"/>
      <c r="X21" s="109"/>
      <c r="Y21" s="109"/>
      <c r="Z21" s="109"/>
      <c r="AA21" s="109"/>
      <c r="AB21" s="109"/>
      <c r="AC21" s="109"/>
      <c r="AD21" s="109">
        <v>4</v>
      </c>
      <c r="AF21" s="118">
        <v>9</v>
      </c>
      <c r="AG21" s="118" t="s">
        <v>13</v>
      </c>
      <c r="AH21" s="122"/>
      <c r="AI21" s="122"/>
    </row>
    <row r="22" spans="1:35" s="90" customFormat="1" x14ac:dyDescent="0.2">
      <c r="A22" s="109">
        <v>11</v>
      </c>
      <c r="B22" s="186" t="s">
        <v>130</v>
      </c>
      <c r="C22" s="188" t="s">
        <v>148</v>
      </c>
      <c r="D22" s="109" t="s">
        <v>12</v>
      </c>
      <c r="E22" s="109">
        <v>2</v>
      </c>
      <c r="F22" s="109">
        <v>2</v>
      </c>
      <c r="G22" s="109">
        <v>2</v>
      </c>
      <c r="H22" s="109">
        <v>2</v>
      </c>
      <c r="I22" s="109"/>
      <c r="J22" s="109"/>
      <c r="K22" s="109"/>
      <c r="L22" s="109"/>
      <c r="M22" s="109"/>
      <c r="N22" s="109"/>
      <c r="O22" s="109"/>
      <c r="P22" s="109"/>
      <c r="Q22" s="109"/>
      <c r="R22" s="109"/>
      <c r="S22" s="109"/>
      <c r="T22" s="109"/>
      <c r="U22" s="109"/>
      <c r="V22" s="109"/>
      <c r="W22" s="109"/>
      <c r="X22" s="109"/>
      <c r="Y22" s="109"/>
      <c r="Z22" s="109"/>
      <c r="AA22" s="109"/>
      <c r="AB22" s="109"/>
      <c r="AC22" s="109"/>
      <c r="AD22" s="109">
        <v>2</v>
      </c>
      <c r="AF22" s="120"/>
      <c r="AG22" s="120"/>
      <c r="AH22" s="122"/>
      <c r="AI22" s="122"/>
    </row>
    <row r="23" spans="1:35" s="90" customFormat="1" x14ac:dyDescent="0.2">
      <c r="A23" s="109">
        <v>12</v>
      </c>
      <c r="B23" s="186" t="s">
        <v>131</v>
      </c>
      <c r="C23" s="188" t="s">
        <v>149</v>
      </c>
      <c r="D23" s="109" t="s">
        <v>12</v>
      </c>
      <c r="E23" s="109">
        <v>4</v>
      </c>
      <c r="F23" s="109">
        <v>4</v>
      </c>
      <c r="G23" s="109">
        <v>4</v>
      </c>
      <c r="H23" s="109">
        <v>4</v>
      </c>
      <c r="I23" s="109"/>
      <c r="J23" s="109"/>
      <c r="K23" s="109"/>
      <c r="L23" s="109"/>
      <c r="M23" s="109"/>
      <c r="N23" s="109"/>
      <c r="O23" s="109"/>
      <c r="P23" s="109"/>
      <c r="Q23" s="109"/>
      <c r="R23" s="109"/>
      <c r="S23" s="109"/>
      <c r="T23" s="109"/>
      <c r="U23" s="109"/>
      <c r="V23" s="109"/>
      <c r="W23" s="109"/>
      <c r="X23" s="109"/>
      <c r="Y23" s="109"/>
      <c r="Z23" s="109"/>
      <c r="AA23" s="109"/>
      <c r="AB23" s="109"/>
      <c r="AC23" s="109"/>
      <c r="AD23" s="109">
        <v>4</v>
      </c>
      <c r="AF23" s="120"/>
      <c r="AG23" s="120"/>
      <c r="AH23" s="122"/>
      <c r="AI23" s="122"/>
    </row>
    <row r="24" spans="1:35" s="90" customFormat="1" x14ac:dyDescent="0.2">
      <c r="A24" s="109">
        <v>13</v>
      </c>
      <c r="B24" s="186" t="s">
        <v>132</v>
      </c>
      <c r="C24" s="188" t="s">
        <v>150</v>
      </c>
      <c r="D24" s="109" t="s">
        <v>12</v>
      </c>
      <c r="E24" s="109">
        <v>1</v>
      </c>
      <c r="F24" s="109">
        <v>1</v>
      </c>
      <c r="G24" s="109">
        <v>1</v>
      </c>
      <c r="H24" s="109">
        <v>1</v>
      </c>
      <c r="I24" s="109"/>
      <c r="J24" s="109"/>
      <c r="K24" s="109"/>
      <c r="L24" s="109"/>
      <c r="M24" s="109"/>
      <c r="N24" s="109"/>
      <c r="O24" s="109"/>
      <c r="P24" s="109"/>
      <c r="Q24" s="109"/>
      <c r="R24" s="109"/>
      <c r="S24" s="109"/>
      <c r="T24" s="109"/>
      <c r="U24" s="109"/>
      <c r="V24" s="109"/>
      <c r="W24" s="109"/>
      <c r="X24" s="109"/>
      <c r="Y24" s="109"/>
      <c r="Z24" s="109"/>
      <c r="AA24" s="109"/>
      <c r="AB24" s="109"/>
      <c r="AC24" s="109"/>
      <c r="AD24" s="109">
        <v>1</v>
      </c>
      <c r="AF24" s="120"/>
      <c r="AG24" s="120"/>
    </row>
    <row r="25" spans="1:35" s="90" customFormat="1" x14ac:dyDescent="0.2">
      <c r="A25" s="109">
        <v>14</v>
      </c>
      <c r="B25" s="186" t="s">
        <v>133</v>
      </c>
      <c r="C25" s="188" t="s">
        <v>151</v>
      </c>
      <c r="D25" s="109" t="s">
        <v>12</v>
      </c>
      <c r="E25" s="109">
        <v>1</v>
      </c>
      <c r="F25" s="109">
        <v>2</v>
      </c>
      <c r="G25" s="109">
        <v>1</v>
      </c>
      <c r="H25" s="109">
        <v>1</v>
      </c>
      <c r="I25" s="109"/>
      <c r="J25" s="109"/>
      <c r="K25" s="109"/>
      <c r="L25" s="109"/>
      <c r="M25" s="109"/>
      <c r="N25" s="109"/>
      <c r="O25" s="109"/>
      <c r="P25" s="109"/>
      <c r="Q25" s="109"/>
      <c r="R25" s="109"/>
      <c r="S25" s="109"/>
      <c r="T25" s="109"/>
      <c r="U25" s="109"/>
      <c r="V25" s="109"/>
      <c r="W25" s="109"/>
      <c r="X25" s="109"/>
      <c r="Y25" s="109"/>
      <c r="Z25" s="109"/>
      <c r="AA25" s="109"/>
      <c r="AB25" s="109"/>
      <c r="AC25" s="109"/>
      <c r="AD25" s="109">
        <v>2</v>
      </c>
      <c r="AF25" s="120"/>
      <c r="AG25" s="120"/>
    </row>
    <row r="26" spans="1:35" s="90" customFormat="1" x14ac:dyDescent="0.2">
      <c r="A26" s="109">
        <v>15</v>
      </c>
      <c r="B26" s="186" t="s">
        <v>134</v>
      </c>
      <c r="C26" s="188" t="s">
        <v>152</v>
      </c>
      <c r="D26" s="109" t="s">
        <v>12</v>
      </c>
      <c r="E26" s="109">
        <v>3</v>
      </c>
      <c r="F26" s="109">
        <v>3</v>
      </c>
      <c r="G26" s="109">
        <v>4</v>
      </c>
      <c r="H26" s="109">
        <v>3</v>
      </c>
      <c r="I26" s="109"/>
      <c r="J26" s="109"/>
      <c r="K26" s="109"/>
      <c r="L26" s="109"/>
      <c r="M26" s="109"/>
      <c r="N26" s="109"/>
      <c r="O26" s="109"/>
      <c r="P26" s="109"/>
      <c r="Q26" s="109"/>
      <c r="R26" s="109"/>
      <c r="S26" s="109"/>
      <c r="T26" s="109"/>
      <c r="U26" s="109"/>
      <c r="V26" s="109"/>
      <c r="W26" s="109"/>
      <c r="X26" s="109"/>
      <c r="Y26" s="109"/>
      <c r="Z26" s="109"/>
      <c r="AA26" s="109"/>
      <c r="AB26" s="109"/>
      <c r="AC26" s="109"/>
      <c r="AD26" s="109">
        <v>4</v>
      </c>
      <c r="AF26" s="120"/>
      <c r="AG26" s="120"/>
    </row>
    <row r="27" spans="1:35" s="90" customFormat="1" x14ac:dyDescent="0.2">
      <c r="A27" s="109">
        <v>16</v>
      </c>
      <c r="B27" s="186" t="s">
        <v>135</v>
      </c>
      <c r="C27" s="188" t="s">
        <v>153</v>
      </c>
      <c r="D27" s="109" t="s">
        <v>12</v>
      </c>
      <c r="E27" s="109">
        <v>3</v>
      </c>
      <c r="F27" s="109">
        <v>4</v>
      </c>
      <c r="G27" s="109">
        <v>4</v>
      </c>
      <c r="H27" s="109">
        <v>3</v>
      </c>
      <c r="I27" s="109"/>
      <c r="J27" s="109"/>
      <c r="K27" s="109"/>
      <c r="L27" s="109"/>
      <c r="M27" s="109"/>
      <c r="N27" s="109"/>
      <c r="O27" s="109"/>
      <c r="P27" s="109"/>
      <c r="Q27" s="109"/>
      <c r="R27" s="109"/>
      <c r="S27" s="109"/>
      <c r="T27" s="109"/>
      <c r="U27" s="109"/>
      <c r="V27" s="109"/>
      <c r="W27" s="109"/>
      <c r="X27" s="109"/>
      <c r="Y27" s="109"/>
      <c r="Z27" s="109"/>
      <c r="AA27" s="109"/>
      <c r="AB27" s="109"/>
      <c r="AC27" s="109"/>
      <c r="AD27" s="109">
        <v>4</v>
      </c>
      <c r="AF27" s="120"/>
      <c r="AG27" s="120"/>
    </row>
    <row r="28" spans="1:35" s="90" customFormat="1" x14ac:dyDescent="0.2">
      <c r="A28" s="109">
        <v>17</v>
      </c>
      <c r="B28" s="186" t="s">
        <v>136</v>
      </c>
      <c r="C28" s="188" t="s">
        <v>154</v>
      </c>
      <c r="D28" s="109" t="s">
        <v>12</v>
      </c>
      <c r="E28" s="109">
        <v>2</v>
      </c>
      <c r="F28" s="109">
        <v>2</v>
      </c>
      <c r="G28" s="109">
        <v>1</v>
      </c>
      <c r="H28" s="109">
        <v>1</v>
      </c>
      <c r="I28" s="109"/>
      <c r="J28" s="109"/>
      <c r="K28" s="109"/>
      <c r="L28" s="109"/>
      <c r="M28" s="109"/>
      <c r="N28" s="109"/>
      <c r="O28" s="109"/>
      <c r="P28" s="109"/>
      <c r="Q28" s="109"/>
      <c r="R28" s="109"/>
      <c r="S28" s="109"/>
      <c r="T28" s="109"/>
      <c r="U28" s="109"/>
      <c r="V28" s="109"/>
      <c r="W28" s="109"/>
      <c r="X28" s="109"/>
      <c r="Y28" s="109"/>
      <c r="Z28" s="109"/>
      <c r="AA28" s="109"/>
      <c r="AB28" s="109"/>
      <c r="AC28" s="109"/>
      <c r="AD28" s="109">
        <v>2</v>
      </c>
      <c r="AF28" s="120"/>
      <c r="AG28" s="120"/>
    </row>
    <row r="29" spans="1:35" s="90" customFormat="1" x14ac:dyDescent="0.2">
      <c r="A29" s="109">
        <v>18</v>
      </c>
      <c r="B29" s="186" t="s">
        <v>137</v>
      </c>
      <c r="C29" s="188" t="s">
        <v>155</v>
      </c>
      <c r="D29" s="109" t="s">
        <v>12</v>
      </c>
      <c r="E29" s="109">
        <v>3</v>
      </c>
      <c r="F29" s="109">
        <v>3</v>
      </c>
      <c r="G29" s="109">
        <v>3</v>
      </c>
      <c r="H29" s="109">
        <v>4</v>
      </c>
      <c r="I29" s="109"/>
      <c r="J29" s="109"/>
      <c r="K29" s="109"/>
      <c r="L29" s="109"/>
      <c r="M29" s="109"/>
      <c r="N29" s="109"/>
      <c r="O29" s="109"/>
      <c r="P29" s="109"/>
      <c r="Q29" s="109"/>
      <c r="R29" s="109"/>
      <c r="S29" s="109"/>
      <c r="T29" s="109"/>
      <c r="U29" s="109"/>
      <c r="V29" s="109"/>
      <c r="W29" s="109"/>
      <c r="X29" s="109"/>
      <c r="Y29" s="109"/>
      <c r="Z29" s="109"/>
      <c r="AA29" s="109"/>
      <c r="AB29" s="109"/>
      <c r="AC29" s="109"/>
      <c r="AD29" s="109">
        <v>4</v>
      </c>
      <c r="AF29" s="120"/>
      <c r="AG29" s="120"/>
    </row>
    <row r="30" spans="1:35" s="90" customFormat="1" x14ac:dyDescent="0.2">
      <c r="A30" s="109">
        <v>19</v>
      </c>
      <c r="B30" s="110"/>
      <c r="C30" s="111"/>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F30" s="120"/>
      <c r="AG30" s="120"/>
    </row>
    <row r="31" spans="1:35" s="90" customFormat="1" x14ac:dyDescent="0.2">
      <c r="A31" s="109">
        <v>20</v>
      </c>
      <c r="B31" s="110"/>
      <c r="C31" s="111"/>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F31" s="120"/>
      <c r="AG31" s="120"/>
    </row>
    <row r="32" spans="1:35" s="90" customFormat="1" x14ac:dyDescent="0.2">
      <c r="A32" s="109">
        <v>21</v>
      </c>
      <c r="B32" s="110"/>
      <c r="C32" s="111"/>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F32" s="120"/>
      <c r="AG32" s="120"/>
    </row>
    <row r="33" spans="1:33" s="90" customFormat="1" x14ac:dyDescent="0.2">
      <c r="A33" s="109">
        <v>22</v>
      </c>
      <c r="B33" s="110"/>
      <c r="C33" s="111"/>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F33" s="120"/>
      <c r="AG33" s="120"/>
    </row>
    <row r="34" spans="1:33" s="90" customFormat="1" x14ac:dyDescent="0.2">
      <c r="A34" s="109">
        <v>23</v>
      </c>
      <c r="B34" s="110"/>
      <c r="C34" s="111"/>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F34" s="120"/>
      <c r="AG34" s="120"/>
    </row>
    <row r="35" spans="1:33" s="90" customFormat="1" x14ac:dyDescent="0.2">
      <c r="A35" s="109">
        <v>24</v>
      </c>
      <c r="B35" s="110"/>
      <c r="C35" s="111"/>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F35" s="120"/>
      <c r="AG35" s="120"/>
    </row>
    <row r="36" spans="1:33" s="90" customFormat="1" x14ac:dyDescent="0.2">
      <c r="A36" s="109">
        <v>25</v>
      </c>
      <c r="B36" s="110"/>
      <c r="C36" s="111"/>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F36" s="120"/>
      <c r="AG36" s="120"/>
    </row>
    <row r="37" spans="1:33" s="90" customFormat="1" x14ac:dyDescent="0.2">
      <c r="A37" s="109">
        <v>26</v>
      </c>
      <c r="B37" s="110"/>
      <c r="C37" s="111"/>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F37" s="120"/>
      <c r="AG37" s="120"/>
    </row>
    <row r="38" spans="1:33" s="90" customFormat="1" x14ac:dyDescent="0.2">
      <c r="A38" s="109">
        <v>27</v>
      </c>
      <c r="B38" s="110"/>
      <c r="C38" s="111"/>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F38" s="120"/>
      <c r="AG38" s="120"/>
    </row>
    <row r="39" spans="1:33" s="90" customFormat="1" x14ac:dyDescent="0.2">
      <c r="A39" s="109">
        <v>28</v>
      </c>
      <c r="B39" s="110"/>
      <c r="C39" s="111"/>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F39" s="120"/>
      <c r="AG39" s="120"/>
    </row>
    <row r="40" spans="1:33" s="90" customFormat="1" x14ac:dyDescent="0.2">
      <c r="A40" s="109">
        <v>29</v>
      </c>
      <c r="B40" s="110"/>
      <c r="C40" s="111"/>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F40" s="120"/>
      <c r="AG40" s="120"/>
    </row>
    <row r="41" spans="1:33" s="90" customFormat="1" x14ac:dyDescent="0.2">
      <c r="A41" s="109">
        <v>30</v>
      </c>
      <c r="B41" s="110"/>
      <c r="C41" s="111"/>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F41" s="120"/>
      <c r="AG41" s="120"/>
    </row>
    <row r="42" spans="1:33" s="90" customFormat="1" x14ac:dyDescent="0.2">
      <c r="A42" s="109">
        <v>31</v>
      </c>
      <c r="B42" s="110"/>
      <c r="C42" s="111"/>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F42" s="120"/>
      <c r="AG42" s="120"/>
    </row>
    <row r="43" spans="1:33" s="90" customFormat="1" x14ac:dyDescent="0.2">
      <c r="A43" s="109">
        <v>32</v>
      </c>
      <c r="B43" s="110"/>
      <c r="C43" s="111"/>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F43" s="120"/>
      <c r="AG43" s="120"/>
    </row>
    <row r="44" spans="1:33" s="90" customFormat="1" x14ac:dyDescent="0.2">
      <c r="A44" s="109">
        <v>33</v>
      </c>
      <c r="B44" s="110"/>
      <c r="C44" s="111"/>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F44" s="120"/>
      <c r="AG44" s="120"/>
    </row>
    <row r="45" spans="1:33" s="90" customFormat="1" x14ac:dyDescent="0.2">
      <c r="A45" s="109">
        <v>34</v>
      </c>
      <c r="B45" s="110"/>
      <c r="C45" s="111"/>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F45" s="120"/>
      <c r="AG45" s="120"/>
    </row>
    <row r="46" spans="1:33" s="90" customFormat="1" x14ac:dyDescent="0.2">
      <c r="A46" s="109">
        <v>35</v>
      </c>
      <c r="B46" s="110"/>
      <c r="C46" s="111"/>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F46" s="120"/>
      <c r="AG46" s="120"/>
    </row>
    <row r="47" spans="1:33" s="90" customFormat="1" x14ac:dyDescent="0.2">
      <c r="A47" s="109">
        <v>36</v>
      </c>
      <c r="B47" s="110"/>
      <c r="C47" s="111"/>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F47" s="120"/>
      <c r="AG47" s="120"/>
    </row>
    <row r="48" spans="1:33" s="90" customFormat="1" x14ac:dyDescent="0.2">
      <c r="A48" s="109">
        <v>37</v>
      </c>
      <c r="B48" s="110"/>
      <c r="C48" s="111"/>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F48" s="120"/>
      <c r="AG48" s="120"/>
    </row>
    <row r="49" spans="1:33" s="90" customFormat="1" x14ac:dyDescent="0.2">
      <c r="A49" s="109">
        <v>38</v>
      </c>
      <c r="B49" s="110"/>
      <c r="C49" s="111"/>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F49" s="120"/>
      <c r="AG49" s="120"/>
    </row>
    <row r="50" spans="1:33" s="90" customFormat="1" x14ac:dyDescent="0.2">
      <c r="A50" s="109">
        <v>39</v>
      </c>
      <c r="B50" s="110"/>
      <c r="C50" s="111"/>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F50" s="120"/>
      <c r="AG50" s="120"/>
    </row>
    <row r="51" spans="1:33" s="90" customFormat="1" x14ac:dyDescent="0.2">
      <c r="A51" s="109">
        <v>40</v>
      </c>
      <c r="B51" s="110"/>
      <c r="C51" s="111"/>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F51" s="120"/>
      <c r="AG51" s="120"/>
    </row>
    <row r="52" spans="1:33" s="90" customFormat="1" x14ac:dyDescent="0.2">
      <c r="A52" s="109">
        <v>41</v>
      </c>
      <c r="B52" s="110"/>
      <c r="C52" s="111"/>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F52" s="120"/>
      <c r="AG52" s="120"/>
    </row>
    <row r="53" spans="1:33" s="90" customFormat="1" x14ac:dyDescent="0.2">
      <c r="A53" s="109">
        <v>42</v>
      </c>
      <c r="B53" s="110"/>
      <c r="C53" s="111"/>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F53" s="120"/>
      <c r="AG53" s="120"/>
    </row>
    <row r="54" spans="1:33" s="90" customFormat="1" x14ac:dyDescent="0.2">
      <c r="A54" s="109">
        <v>43</v>
      </c>
      <c r="B54" s="110"/>
      <c r="C54" s="111"/>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F54" s="120"/>
      <c r="AG54" s="120"/>
    </row>
    <row r="55" spans="1:33" s="90" customFormat="1" x14ac:dyDescent="0.2">
      <c r="A55" s="109">
        <v>44</v>
      </c>
      <c r="B55" s="110"/>
      <c r="C55" s="111"/>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F55" s="120"/>
      <c r="AG55" s="120"/>
    </row>
    <row r="56" spans="1:33" s="90" customFormat="1" x14ac:dyDescent="0.2">
      <c r="A56" s="109">
        <v>45</v>
      </c>
      <c r="B56" s="110"/>
      <c r="C56" s="111"/>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F56" s="120"/>
      <c r="AG56" s="120"/>
    </row>
    <row r="57" spans="1:33" s="90" customFormat="1" x14ac:dyDescent="0.2">
      <c r="A57" s="109">
        <v>46</v>
      </c>
      <c r="B57" s="110"/>
      <c r="C57" s="111"/>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F57" s="120"/>
      <c r="AG57" s="120"/>
    </row>
    <row r="58" spans="1:33" s="90" customFormat="1" x14ac:dyDescent="0.2">
      <c r="A58" s="109">
        <v>47</v>
      </c>
      <c r="B58" s="110"/>
      <c r="C58" s="111"/>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F58" s="120"/>
      <c r="AG58" s="120"/>
    </row>
    <row r="59" spans="1:33" s="90" customFormat="1" x14ac:dyDescent="0.2">
      <c r="A59" s="109">
        <v>48</v>
      </c>
      <c r="B59" s="110"/>
      <c r="C59" s="111"/>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F59" s="120"/>
      <c r="AG59" s="120"/>
    </row>
    <row r="60" spans="1:33" s="90" customFormat="1" x14ac:dyDescent="0.2">
      <c r="A60" s="109">
        <v>49</v>
      </c>
      <c r="B60" s="110"/>
      <c r="C60" s="111"/>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21"/>
      <c r="AF60" s="122"/>
      <c r="AG60" s="122"/>
    </row>
    <row r="61" spans="1:33" s="90" customFormat="1" x14ac:dyDescent="0.2">
      <c r="A61" s="109">
        <v>50</v>
      </c>
      <c r="B61" s="110"/>
      <c r="C61" s="111"/>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F61" s="122"/>
      <c r="AG61" s="122"/>
    </row>
    <row r="62" spans="1:33" s="90" customFormat="1" x14ac:dyDescent="0.2">
      <c r="A62" s="109">
        <v>51</v>
      </c>
      <c r="B62" s="110"/>
      <c r="C62" s="111"/>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F62" s="122"/>
      <c r="AG62" s="122"/>
    </row>
    <row r="63" spans="1:33" s="90" customFormat="1" x14ac:dyDescent="0.2">
      <c r="A63" s="109">
        <v>52</v>
      </c>
      <c r="B63" s="110"/>
      <c r="C63" s="111"/>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F63" s="122"/>
      <c r="AG63" s="122"/>
    </row>
    <row r="64" spans="1:33" s="90" customFormat="1" x14ac:dyDescent="0.2">
      <c r="A64" s="109">
        <v>53</v>
      </c>
      <c r="B64" s="110"/>
      <c r="C64" s="111"/>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F64" s="122"/>
      <c r="AG64" s="122"/>
    </row>
    <row r="65" spans="1:33" s="90" customFormat="1" x14ac:dyDescent="0.2">
      <c r="A65" s="109">
        <v>54</v>
      </c>
      <c r="B65" s="110"/>
      <c r="C65" s="111"/>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F65" s="122"/>
      <c r="AG65" s="122"/>
    </row>
    <row r="66" spans="1:33" x14ac:dyDescent="0.2">
      <c r="A66" s="123"/>
      <c r="B66" s="124"/>
      <c r="C66" s="124"/>
      <c r="D66" s="125"/>
      <c r="E66" s="124"/>
      <c r="F66" s="197"/>
      <c r="G66" s="197"/>
      <c r="H66" s="197"/>
      <c r="I66" s="197"/>
      <c r="J66" s="197"/>
      <c r="K66" s="197"/>
      <c r="L66" s="197"/>
      <c r="M66" s="197"/>
      <c r="N66" s="197"/>
      <c r="O66" s="197"/>
      <c r="P66" s="197"/>
      <c r="Q66" s="197"/>
      <c r="R66" s="197"/>
      <c r="S66" s="197"/>
      <c r="T66" s="124"/>
      <c r="U66" s="124"/>
      <c r="V66" s="124"/>
      <c r="W66" s="124"/>
      <c r="X66" s="124"/>
      <c r="Y66" s="124"/>
      <c r="Z66" s="124"/>
      <c r="AA66" s="124"/>
      <c r="AB66" s="124"/>
      <c r="AC66" s="124"/>
      <c r="AD66" s="137"/>
      <c r="AF66" s="138"/>
      <c r="AG66" s="138"/>
    </row>
    <row r="67" spans="1:33" ht="16" customHeight="1" x14ac:dyDescent="0.2">
      <c r="A67" s="126"/>
      <c r="B67" s="127"/>
      <c r="C67" s="127"/>
      <c r="D67" s="128"/>
      <c r="E67" s="127"/>
      <c r="F67" s="198"/>
      <c r="G67" s="198"/>
      <c r="H67" s="198"/>
      <c r="I67" s="198"/>
      <c r="J67" s="198"/>
      <c r="K67" s="198"/>
      <c r="L67" s="198"/>
      <c r="M67" s="198"/>
      <c r="N67" s="198"/>
      <c r="O67" s="198"/>
      <c r="P67" s="198"/>
      <c r="Q67" s="198"/>
      <c r="R67" s="198"/>
      <c r="S67" s="198"/>
      <c r="T67" s="127"/>
      <c r="U67" s="127"/>
      <c r="V67" s="127"/>
      <c r="W67" s="127"/>
      <c r="X67" s="127"/>
      <c r="Y67" s="127"/>
      <c r="Z67" s="127"/>
      <c r="AA67" s="127"/>
      <c r="AB67" s="127"/>
      <c r="AC67" s="127"/>
      <c r="AD67" s="139"/>
      <c r="AF67" s="138"/>
      <c r="AG67" s="138"/>
    </row>
    <row r="68" spans="1:33" ht="16" customHeight="1" x14ac:dyDescent="0.2">
      <c r="A68" s="126"/>
      <c r="B68" s="127"/>
      <c r="C68" s="127"/>
      <c r="D68" s="128"/>
      <c r="E68" s="127"/>
      <c r="F68" s="198"/>
      <c r="G68" s="198"/>
      <c r="H68" s="198"/>
      <c r="I68" s="198"/>
      <c r="J68" s="198"/>
      <c r="K68" s="198"/>
      <c r="L68" s="198"/>
      <c r="M68" s="198"/>
      <c r="N68" s="198"/>
      <c r="O68" s="198"/>
      <c r="P68" s="198"/>
      <c r="Q68" s="198"/>
      <c r="R68" s="198"/>
      <c r="S68" s="198"/>
      <c r="T68" s="127"/>
      <c r="U68" s="127"/>
      <c r="V68" s="127"/>
      <c r="W68" s="127"/>
      <c r="X68" s="127"/>
      <c r="Y68" s="127"/>
      <c r="Z68" s="127"/>
      <c r="AA68" s="127"/>
      <c r="AB68" s="127"/>
      <c r="AC68" s="127"/>
      <c r="AD68" s="139"/>
      <c r="AF68" s="138"/>
      <c r="AG68" s="138"/>
    </row>
    <row r="69" spans="1:33" ht="16" customHeight="1" x14ac:dyDescent="0.2">
      <c r="A69" s="130"/>
      <c r="B69" s="127" t="s">
        <v>14</v>
      </c>
      <c r="C69" s="127"/>
      <c r="D69" s="128"/>
      <c r="E69" s="127"/>
      <c r="F69" s="198"/>
      <c r="G69" s="198"/>
      <c r="H69" s="198"/>
      <c r="I69" s="198"/>
      <c r="J69" s="198"/>
      <c r="K69" s="198"/>
      <c r="L69" s="198"/>
      <c r="M69" s="198"/>
      <c r="N69" s="198"/>
      <c r="O69" s="198"/>
      <c r="P69" s="198"/>
      <c r="Q69" s="198"/>
      <c r="R69" s="198"/>
      <c r="S69" s="198"/>
      <c r="T69" s="127"/>
      <c r="U69" s="127"/>
      <c r="V69" s="127"/>
      <c r="W69" s="127"/>
      <c r="X69" s="127"/>
      <c r="Y69" s="127"/>
      <c r="Z69" s="127"/>
      <c r="AA69" s="127"/>
      <c r="AB69" s="127"/>
      <c r="AC69" s="127"/>
      <c r="AD69" s="139"/>
      <c r="AF69" s="138"/>
      <c r="AG69" s="138"/>
    </row>
    <row r="70" spans="1:33" x14ac:dyDescent="0.2">
      <c r="A70" s="130"/>
      <c r="B70" s="131" t="s">
        <v>119</v>
      </c>
      <c r="C70" s="131"/>
      <c r="D70" s="132"/>
      <c r="E70" s="131"/>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39"/>
      <c r="AF70" s="138"/>
      <c r="AG70" s="138"/>
    </row>
    <row r="71" spans="1:33" x14ac:dyDescent="0.2">
      <c r="A71" s="130"/>
      <c r="B71" s="131" t="s">
        <v>40</v>
      </c>
      <c r="C71" s="131"/>
      <c r="D71" s="132"/>
      <c r="E71" s="131"/>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39"/>
      <c r="AF71" s="138"/>
      <c r="AG71" s="138"/>
    </row>
    <row r="72" spans="1:33" x14ac:dyDescent="0.2">
      <c r="A72" s="130"/>
      <c r="B72" s="161" t="str">
        <f>$D$1</f>
        <v>SK TUNKU LAKSAMANA</v>
      </c>
      <c r="C72" s="133"/>
      <c r="D72" s="129"/>
      <c r="E72" s="133"/>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39"/>
      <c r="AF72" s="138"/>
      <c r="AG72" s="138"/>
    </row>
    <row r="73" spans="1:33" x14ac:dyDescent="0.2">
      <c r="A73" s="126"/>
      <c r="B73" s="127"/>
      <c r="C73" s="127"/>
      <c r="D73" s="128"/>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39"/>
      <c r="AF73" s="138"/>
      <c r="AG73" s="138"/>
    </row>
    <row r="74" spans="1:33" x14ac:dyDescent="0.2">
      <c r="A74" s="126"/>
      <c r="B74" s="127"/>
      <c r="C74" s="127"/>
      <c r="D74" s="128"/>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39"/>
      <c r="AF74" s="138"/>
      <c r="AG74" s="138"/>
    </row>
    <row r="75" spans="1:33" x14ac:dyDescent="0.2">
      <c r="A75" s="126"/>
      <c r="B75" s="127"/>
      <c r="C75" s="127"/>
      <c r="D75" s="128"/>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39"/>
      <c r="AF75" s="138"/>
      <c r="AG75" s="138"/>
    </row>
    <row r="76" spans="1:33" x14ac:dyDescent="0.2">
      <c r="A76" s="126"/>
      <c r="B76" s="127"/>
      <c r="C76" s="127"/>
      <c r="D76" s="128"/>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39"/>
      <c r="AF76" s="138"/>
      <c r="AG76" s="138"/>
    </row>
    <row r="77" spans="1:33" x14ac:dyDescent="0.2">
      <c r="A77" s="134"/>
      <c r="B77" s="135"/>
      <c r="C77" s="135"/>
      <c r="D77" s="136"/>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40"/>
      <c r="AF77" s="138"/>
      <c r="AG77" s="138"/>
    </row>
    <row r="78" spans="1:33" x14ac:dyDescent="0.2">
      <c r="AF78" s="138"/>
      <c r="AG78" s="138"/>
    </row>
    <row r="79" spans="1:33" x14ac:dyDescent="0.2">
      <c r="AF79" s="138"/>
      <c r="AG79" s="138"/>
    </row>
    <row r="80" spans="1:33" x14ac:dyDescent="0.2">
      <c r="AF80" s="138"/>
      <c r="AG80" s="138"/>
    </row>
    <row r="81" spans="32:33" x14ac:dyDescent="0.2">
      <c r="AF81" s="138"/>
      <c r="AG81" s="138"/>
    </row>
    <row r="82" spans="32:33" x14ac:dyDescent="0.2">
      <c r="AF82" s="138"/>
      <c r="AG82" s="138"/>
    </row>
    <row r="83" spans="32:33" x14ac:dyDescent="0.2">
      <c r="AF83" s="138"/>
      <c r="AG83" s="138"/>
    </row>
    <row r="84" spans="32:33" x14ac:dyDescent="0.2">
      <c r="AF84" s="138"/>
      <c r="AG84" s="138"/>
    </row>
    <row r="85" spans="32:33" x14ac:dyDescent="0.2">
      <c r="AF85" s="138"/>
      <c r="AG85" s="138"/>
    </row>
    <row r="86" spans="32:33" x14ac:dyDescent="0.2">
      <c r="AF86" s="138"/>
      <c r="AG86" s="138"/>
    </row>
    <row r="87" spans="32:33" x14ac:dyDescent="0.2">
      <c r="AF87" s="138"/>
      <c r="AG87" s="138"/>
    </row>
    <row r="88" spans="32:33" x14ac:dyDescent="0.2">
      <c r="AF88" s="138"/>
      <c r="AG88" s="138"/>
    </row>
    <row r="89" spans="32:33" x14ac:dyDescent="0.2">
      <c r="AF89" s="138"/>
      <c r="AG89" s="138"/>
    </row>
    <row r="90" spans="32:33" x14ac:dyDescent="0.2">
      <c r="AF90" s="138"/>
      <c r="AG90" s="138"/>
    </row>
    <row r="91" spans="32:33" x14ac:dyDescent="0.2">
      <c r="AF91" s="138"/>
      <c r="AG91" s="138"/>
    </row>
    <row r="92" spans="32:33" x14ac:dyDescent="0.2">
      <c r="AF92" s="138"/>
      <c r="AG92" s="138"/>
    </row>
    <row r="93" spans="32:33" x14ac:dyDescent="0.2">
      <c r="AF93" s="138"/>
      <c r="AG93" s="138"/>
    </row>
    <row r="94" spans="32:33" x14ac:dyDescent="0.2">
      <c r="AF94" s="138"/>
      <c r="AG94" s="138"/>
    </row>
    <row r="95" spans="32:33" x14ac:dyDescent="0.2">
      <c r="AF95" s="138"/>
      <c r="AG95" s="138"/>
    </row>
    <row r="96" spans="32:33" x14ac:dyDescent="0.2">
      <c r="AF96" s="138"/>
      <c r="AG96" s="138"/>
    </row>
    <row r="97" spans="32:33" x14ac:dyDescent="0.2">
      <c r="AF97" s="138"/>
      <c r="AG97" s="138"/>
    </row>
    <row r="98" spans="32:33" x14ac:dyDescent="0.2">
      <c r="AF98" s="138"/>
      <c r="AG98" s="138"/>
    </row>
    <row r="99" spans="32:33" x14ac:dyDescent="0.2">
      <c r="AF99" s="138"/>
      <c r="AG99" s="138"/>
    </row>
    <row r="100" spans="32:33" x14ac:dyDescent="0.2">
      <c r="AF100" s="138"/>
      <c r="AG100" s="138"/>
    </row>
    <row r="101" spans="32:33" x14ac:dyDescent="0.2">
      <c r="AF101" s="138"/>
      <c r="AG101" s="138"/>
    </row>
    <row r="102" spans="32:33" x14ac:dyDescent="0.2">
      <c r="AF102" s="138"/>
      <c r="AG102" s="138"/>
    </row>
    <row r="103" spans="32:33" x14ac:dyDescent="0.2">
      <c r="AF103" s="138"/>
      <c r="AG103" s="138"/>
    </row>
    <row r="104" spans="32:33" x14ac:dyDescent="0.2">
      <c r="AF104" s="138"/>
      <c r="AG104" s="138"/>
    </row>
    <row r="105" spans="32:33" x14ac:dyDescent="0.2"/>
    <row r="106" spans="32:33" x14ac:dyDescent="0.2"/>
    <row r="107" spans="32:33" x14ac:dyDescent="0.2"/>
    <row r="108" spans="32:33" x14ac:dyDescent="0.2"/>
    <row r="109" spans="32:33" x14ac:dyDescent="0.2"/>
    <row r="110" spans="32:33" x14ac:dyDescent="0.2"/>
    <row r="111" spans="32:33" x14ac:dyDescent="0.2"/>
    <row r="112" spans="32:33"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sheetData>
  <sheetProtection algorithmName="SHA-512" hashValue="Oed/DfdXf2/OwCKzUBCJJeHNSYaIykPcpKKFB88n7lQUjOHdfgHnI9/06pQBa1K4LzDzpO6WQTsU4x0DJC5yMg==" saltValue="rVA5ND9X4flW1iXwz5EU3A==" spinCount="100000" sheet="1" objects="1" scenarios="1" formatRows="0"/>
  <mergeCells count="10">
    <mergeCell ref="A9:A11"/>
    <mergeCell ref="B9:B11"/>
    <mergeCell ref="C9:C11"/>
    <mergeCell ref="D9:D11"/>
    <mergeCell ref="E9:H10"/>
    <mergeCell ref="AD9:AD11"/>
    <mergeCell ref="F66:S66"/>
    <mergeCell ref="F67:S67"/>
    <mergeCell ref="F68:S68"/>
    <mergeCell ref="F69:S69"/>
  </mergeCells>
  <phoneticPr fontId="46" type="noConversion"/>
  <dataValidations count="1">
    <dataValidation type="whole" allowBlank="1" showErrorMessage="1" errorTitle="TAHAP PENGUASAAN" error="SILA ISIKAN TAHAP PENGUASAAN YANG BETUL!" sqref="AD12:AD65 E12:Z65">
      <formula1>1</formula1>
      <formula2>6</formula2>
    </dataValidation>
  </dataValidations>
  <printOptions horizontalCentered="1"/>
  <pageMargins left="0.23622047244094491" right="0.23622047244094491" top="0.74803149606299213" bottom="0.74803149606299213" header="0.31496062992125984" footer="0.31496062992125984"/>
  <pageSetup paperSize="9" scale="83" fitToHeight="0" orientation="landscape" blackAndWhite="1" copies="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6</xdr:col>
                    <xdr:colOff>901700</xdr:colOff>
                    <xdr:row>5</xdr:row>
                    <xdr:rowOff>25400</xdr:rowOff>
                  </from>
                  <to>
                    <xdr:col>7</xdr:col>
                    <xdr:colOff>139700</xdr:colOff>
                    <xdr:row>5</xdr:row>
                    <xdr:rowOff>241300</xdr:rowOff>
                  </to>
                </anchor>
              </controlPr>
            </control>
          </mc:Choice>
          <mc:Fallback/>
        </mc:AlternateContent>
        <mc:AlternateContent xmlns:mc="http://schemas.openxmlformats.org/markup-compatibility/2006">
          <mc:Choice Requires="x14">
            <control shapeId="4098" r:id="rId5" name="Option Button 2">
              <controlPr defaultSize="0" autoFill="0" autoLine="0" autoPict="0">
                <anchor moveWithCells="1">
                  <from>
                    <xdr:col>6</xdr:col>
                    <xdr:colOff>901700</xdr:colOff>
                    <xdr:row>6</xdr:row>
                    <xdr:rowOff>25400</xdr:rowOff>
                  </from>
                  <to>
                    <xdr:col>7</xdr:col>
                    <xdr:colOff>139700</xdr:colOff>
                    <xdr:row>6</xdr:row>
                    <xdr:rowOff>241300</xdr:rowOff>
                  </to>
                </anchor>
              </controlPr>
            </control>
          </mc:Choice>
          <mc:Fallback/>
        </mc:AlternateContent>
      </controls>
    </mc:Choice>
    <mc:Fallback/>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pageSetUpPr fitToPage="1"/>
  </sheetPr>
  <dimension ref="A1:K87"/>
  <sheetViews>
    <sheetView showGridLines="0" topLeftCell="A14" zoomScale="80" zoomScaleNormal="80" zoomScaleSheetLayoutView="100" zoomScalePageLayoutView="80" workbookViewId="0">
      <selection activeCell="D23" sqref="D23"/>
    </sheetView>
  </sheetViews>
  <sheetFormatPr baseColWidth="10" defaultColWidth="8.83203125" defaultRowHeight="14" zeroHeight="1" x14ac:dyDescent="0.15"/>
  <cols>
    <col min="1" max="1" width="3.6640625" style="1" customWidth="1"/>
    <col min="2" max="3" width="8.33203125" style="40" customWidth="1"/>
    <col min="4" max="4" width="20.33203125" style="40" customWidth="1"/>
    <col min="5" max="5" width="13.6640625" style="40" customWidth="1"/>
    <col min="6" max="6" width="94.6640625" style="40" customWidth="1"/>
    <col min="7" max="7" width="12.5" style="42" customWidth="1"/>
    <col min="8" max="8" width="12.5" style="43" hidden="1" customWidth="1"/>
    <col min="9" max="9" width="33.5" style="1" hidden="1" customWidth="1"/>
    <col min="10" max="11" width="12.5" style="1" hidden="1" customWidth="1"/>
    <col min="12" max="12" width="12.5" style="1" customWidth="1"/>
    <col min="13" max="13" width="5.83203125" style="1" customWidth="1"/>
    <col min="14" max="14" width="9.1640625" style="1" bestFit="1"/>
    <col min="15" max="16384" width="8.83203125" style="1"/>
  </cols>
  <sheetData>
    <row r="1" spans="1:11" s="39" customFormat="1" ht="21" customHeight="1" x14ac:dyDescent="0.2">
      <c r="A1" s="44"/>
      <c r="B1" s="226" t="str">
        <f>'REKOD PRESTASI MURID'!$D$1</f>
        <v>SK TUNKU LAKSAMANA</v>
      </c>
      <c r="C1" s="226"/>
      <c r="D1" s="226"/>
      <c r="E1" s="226"/>
      <c r="F1" s="226"/>
      <c r="G1" s="44"/>
      <c r="H1" s="43"/>
    </row>
    <row r="2" spans="1:11" s="39" customFormat="1" ht="21" customHeight="1" x14ac:dyDescent="0.2">
      <c r="A2" s="44"/>
      <c r="B2" s="226" t="str">
        <f>'REKOD PRESTASI MURID'!$D$2</f>
        <v>06150 AYER HITAM</v>
      </c>
      <c r="C2" s="226"/>
      <c r="D2" s="226"/>
      <c r="E2" s="226"/>
      <c r="F2" s="226"/>
      <c r="G2" s="44"/>
      <c r="H2" s="43"/>
    </row>
    <row r="3" spans="1:11" s="39" customFormat="1" ht="21" customHeight="1" x14ac:dyDescent="0.2">
      <c r="A3" s="44"/>
      <c r="B3" s="226" t="str">
        <f>'REKOD PRESTASI MURID'!$D$3</f>
        <v>KEDAH</v>
      </c>
      <c r="C3" s="226"/>
      <c r="D3" s="226"/>
      <c r="E3" s="226"/>
      <c r="F3" s="226"/>
      <c r="G3" s="44"/>
      <c r="H3" s="43"/>
    </row>
    <row r="4" spans="1:11" s="39" customFormat="1" ht="21" customHeight="1" x14ac:dyDescent="0.2">
      <c r="A4" s="45"/>
      <c r="B4" s="227">
        <f>'REKOD PRESTASI MURID'!$D$4</f>
        <v>43266</v>
      </c>
      <c r="C4" s="227"/>
      <c r="D4" s="227"/>
      <c r="E4" s="227"/>
      <c r="F4" s="227"/>
      <c r="G4" s="45"/>
      <c r="H4" s="228" t="s">
        <v>15</v>
      </c>
      <c r="I4" s="228"/>
      <c r="J4" s="228"/>
    </row>
    <row r="5" spans="1:11" x14ac:dyDescent="0.15">
      <c r="A5" s="7"/>
      <c r="B5" s="7"/>
      <c r="C5" s="7"/>
      <c r="D5" s="7"/>
      <c r="E5" s="7"/>
      <c r="F5" s="7"/>
      <c r="G5" s="7"/>
      <c r="H5" s="46"/>
      <c r="I5" s="85"/>
      <c r="J5" s="85"/>
    </row>
    <row r="6" spans="1:11" ht="18" x14ac:dyDescent="0.2">
      <c r="A6" s="7"/>
      <c r="B6" s="47" t="str">
        <f>'REKOD PRESTASI MURID'!$A$7</f>
        <v>BAHASA INGGERIS</v>
      </c>
      <c r="C6" s="7"/>
      <c r="D6" s="7"/>
      <c r="E6" s="7"/>
      <c r="F6" s="7"/>
      <c r="G6" s="7"/>
      <c r="H6" s="46"/>
      <c r="I6" s="86">
        <v>1</v>
      </c>
      <c r="J6" s="85"/>
    </row>
    <row r="7" spans="1:11" x14ac:dyDescent="0.15">
      <c r="A7" s="7"/>
      <c r="B7" s="7"/>
      <c r="C7" s="7"/>
      <c r="D7" s="7"/>
      <c r="E7" s="7"/>
      <c r="F7" s="7"/>
      <c r="G7" s="7"/>
      <c r="H7" s="48">
        <v>1</v>
      </c>
      <c r="I7" s="48" t="str">
        <f>'REKOD PRESTASI MURID'!B12</f>
        <v>HAZIQ IZZAT BIN MUHAMAD AZLAN</v>
      </c>
      <c r="J7" s="48" t="str">
        <f t="shared" ref="J7:J24" si="0">IF(I7=0,"",H7&amp;"  "&amp;I7)</f>
        <v>1  HAZIQ IZZAT BIN MUHAMAD AZLAN</v>
      </c>
      <c r="K7" s="1">
        <f>'REKOD PRESTASI MURID'!AI12</f>
        <v>1</v>
      </c>
    </row>
    <row r="8" spans="1:11" x14ac:dyDescent="0.15">
      <c r="A8" s="7"/>
      <c r="B8" s="208" t="s">
        <v>16</v>
      </c>
      <c r="C8" s="209"/>
      <c r="D8" s="49" t="str">
        <f>VLOOKUP($I$6,H7:J69,2)</f>
        <v>HAZIQ IZZAT BIN MUHAMAD AZLAN</v>
      </c>
      <c r="E8" s="50"/>
      <c r="F8" s="18"/>
      <c r="G8" s="7"/>
      <c r="H8" s="48">
        <v>2</v>
      </c>
      <c r="I8" s="48" t="str">
        <f>'REKOD PRESTASI MURID'!B13</f>
        <v>MOHAMMED HADIF IMRAN BIN MOHAMMED HANNAN</v>
      </c>
      <c r="J8" s="48" t="str">
        <f t="shared" si="0"/>
        <v>2  MOHAMMED HADIF IMRAN BIN MOHAMMED HANNAN</v>
      </c>
      <c r="K8" s="1" t="str">
        <f>'REKOD PRESTASI MURID'!H6</f>
        <v>Pentaksiran Pertengahan Tahun</v>
      </c>
    </row>
    <row r="9" spans="1:11" x14ac:dyDescent="0.15">
      <c r="A9" s="7"/>
      <c r="B9" s="211" t="s">
        <v>17</v>
      </c>
      <c r="C9" s="212"/>
      <c r="D9" s="53" t="str">
        <f>VLOOKUP($I$6,'REKOD PRESTASI MURID'!$A$12:$D$65,3)</f>
        <v>100107020473</v>
      </c>
      <c r="E9" s="54"/>
      <c r="F9" s="18"/>
      <c r="G9" s="7"/>
      <c r="H9" s="48">
        <v>3</v>
      </c>
      <c r="I9" s="48" t="str">
        <f>'REKOD PRESTASI MURID'!B14</f>
        <v>MOHD HAFIZAL BIN ABDULLAH</v>
      </c>
      <c r="J9" s="48" t="str">
        <f t="shared" si="0"/>
        <v>3  MOHD HAFIZAL BIN ABDULLAH</v>
      </c>
      <c r="K9" s="1" t="str">
        <f>'REKOD PRESTASI MURID'!H7</f>
        <v>Pentaksiran Akhir tahun</v>
      </c>
    </row>
    <row r="10" spans="1:11" x14ac:dyDescent="0.15">
      <c r="A10" s="7"/>
      <c r="B10" s="211" t="s">
        <v>18</v>
      </c>
      <c r="C10" s="212"/>
      <c r="D10" s="55" t="str">
        <f>VLOOKUP($I$6,'REKOD PRESTASI MURID'!$A$12:$D$65,4)</f>
        <v>L</v>
      </c>
      <c r="E10" s="56"/>
      <c r="F10" s="18"/>
      <c r="G10" s="7"/>
      <c r="H10" s="48">
        <v>4</v>
      </c>
      <c r="I10" s="48" t="str">
        <f>'REKOD PRESTASI MURID'!B15</f>
        <v>MOHD KHAIRUL HAFIZUDIN BIN AZHAR</v>
      </c>
      <c r="J10" s="48" t="str">
        <f t="shared" si="0"/>
        <v>4  MOHD KHAIRUL HAFIZUDIN BIN AZHAR</v>
      </c>
    </row>
    <row r="11" spans="1:11" x14ac:dyDescent="0.15">
      <c r="A11" s="7"/>
      <c r="B11" s="211" t="s">
        <v>19</v>
      </c>
      <c r="C11" s="212"/>
      <c r="D11" s="55" t="str">
        <f>'REKOD PRESTASI MURID'!D7</f>
        <v>TAHUN 2 BESTARI</v>
      </c>
      <c r="E11" s="56"/>
      <c r="F11" s="18"/>
      <c r="G11" s="7"/>
      <c r="H11" s="48">
        <v>5</v>
      </c>
      <c r="I11" s="48" t="str">
        <f>'REKOD PRESTASI MURID'!B16</f>
        <v>MUHAMMAD ALIF AKMAL BIN MAHAMAD ZAMRI</v>
      </c>
      <c r="J11" s="48" t="str">
        <f t="shared" si="0"/>
        <v>5  MUHAMMAD ALIF AKMAL BIN MAHAMAD ZAMRI</v>
      </c>
    </row>
    <row r="12" spans="1:11" x14ac:dyDescent="0.15">
      <c r="A12" s="7"/>
      <c r="B12" s="51" t="s">
        <v>20</v>
      </c>
      <c r="C12" s="52"/>
      <c r="D12" s="55" t="str">
        <f>'REKOD PRESTASI MURID'!$D$6</f>
        <v>MUHD HIBATUL HAKIMI BIN YOSRI</v>
      </c>
      <c r="E12" s="56"/>
      <c r="F12" s="18"/>
      <c r="G12" s="7"/>
      <c r="H12" s="48">
        <v>6</v>
      </c>
      <c r="I12" s="48" t="str">
        <f>'REKOD PRESTASI MURID'!B17</f>
        <v>MUHAMMAD FARIYAN HAIRUL BIN MOHD TARMIZI</v>
      </c>
      <c r="J12" s="48" t="str">
        <f t="shared" si="0"/>
        <v>6  MUHAMMAD FARIYAN HAIRUL BIN MOHD TARMIZI</v>
      </c>
      <c r="K12" s="83"/>
    </row>
    <row r="13" spans="1:11" x14ac:dyDescent="0.15">
      <c r="A13" s="7"/>
      <c r="B13" s="213" t="s">
        <v>21</v>
      </c>
      <c r="C13" s="214"/>
      <c r="D13" s="147">
        <f>B4</f>
        <v>43266</v>
      </c>
      <c r="E13" s="57"/>
      <c r="F13" s="18"/>
      <c r="G13" s="7"/>
      <c r="H13" s="48">
        <v>7</v>
      </c>
      <c r="I13" s="48" t="str">
        <f>'REKOD PRESTASI MURID'!B18</f>
        <v>SARIH MUHAMMAD AQIF HADIFF BIN SARIH ZALNON</v>
      </c>
      <c r="J13" s="48" t="str">
        <f t="shared" si="0"/>
        <v>7  SARIH MUHAMMAD AQIF HADIFF BIN SARIH ZALNON</v>
      </c>
    </row>
    <row r="14" spans="1:11" x14ac:dyDescent="0.15">
      <c r="A14" s="7"/>
      <c r="B14" s="18"/>
      <c r="C14" s="18"/>
      <c r="D14" s="18"/>
      <c r="E14" s="58"/>
      <c r="F14" s="18"/>
      <c r="G14" s="7"/>
      <c r="H14" s="48">
        <v>8</v>
      </c>
      <c r="I14" s="48" t="str">
        <f>'REKOD PRESTASI MURID'!B19</f>
        <v>ZUL YUSRI BIN ZAMRI</v>
      </c>
      <c r="J14" s="48" t="str">
        <f t="shared" si="0"/>
        <v>8  ZUL YUSRI BIN ZAMRI</v>
      </c>
    </row>
    <row r="15" spans="1:11" ht="22.5" customHeight="1" x14ac:dyDescent="0.2">
      <c r="A15" s="7"/>
      <c r="B15" s="215" t="s">
        <v>22</v>
      </c>
      <c r="C15" s="215"/>
      <c r="D15" s="215"/>
      <c r="E15" s="218" t="str">
        <f>IF(K7=1,"",VLOOKUP($I$6,'REKOD PRESTASI MURID'!$A$12:$AD$65,30))</f>
        <v/>
      </c>
      <c r="F15" s="223" t="str">
        <f>UPPER(IF(K7=1,K8,K9))</f>
        <v>PENTAKSIRAN PERTENGAHAN TAHUN</v>
      </c>
      <c r="G15" s="7"/>
      <c r="H15" s="48">
        <v>9</v>
      </c>
      <c r="I15" s="48" t="str">
        <f>'REKOD PRESTASI MURID'!B20</f>
        <v>INAS ZULAIKHA BINTI MOHAMAD AISA</v>
      </c>
      <c r="J15" s="48" t="str">
        <f t="shared" si="0"/>
        <v>9  INAS ZULAIKHA BINTI MOHAMAD AISA</v>
      </c>
    </row>
    <row r="16" spans="1:11" ht="22.5" customHeight="1" x14ac:dyDescent="0.15">
      <c r="A16" s="7"/>
      <c r="B16" s="59" t="str">
        <f>B6</f>
        <v>BAHASA INGGERIS</v>
      </c>
      <c r="C16" s="60"/>
      <c r="D16" s="60"/>
      <c r="E16" s="218"/>
      <c r="F16" s="224"/>
      <c r="G16" s="7"/>
      <c r="H16" s="48">
        <v>10</v>
      </c>
      <c r="I16" s="48" t="str">
        <f>'REKOD PRESTASI MURID'!B21</f>
        <v>MIZA DAYANA BINTI ABU BAKAR</v>
      </c>
      <c r="J16" s="48" t="str">
        <f t="shared" si="0"/>
        <v>10  MIZA DAYANA BINTI ABU BAKAR</v>
      </c>
    </row>
    <row r="17" spans="1:10" ht="67.5" customHeight="1" x14ac:dyDescent="0.15">
      <c r="A17" s="7"/>
      <c r="B17" s="216" t="s">
        <v>23</v>
      </c>
      <c r="C17" s="216"/>
      <c r="D17" s="217"/>
      <c r="E17" s="219" t="str">
        <f>IF(E15="","Tahap Penguasaan Keseluruhan hanya dilaporkan pada pentaksiran akhir tahun sahaja",VLOOKUP(E15,'DATA PERNYATAAN TAHAP PGUASAAN '!A204:B209,2))</f>
        <v>Tahap Penguasaan Keseluruhan hanya dilaporkan pada pentaksiran akhir tahun sahaja</v>
      </c>
      <c r="F17" s="220"/>
      <c r="G17" s="7"/>
      <c r="H17" s="48">
        <v>11</v>
      </c>
      <c r="I17" s="48" t="str">
        <f>'REKOD PRESTASI MURID'!B22</f>
        <v>NUR BALQISHAH BINTI MOHD AZREEN</v>
      </c>
      <c r="J17" s="48" t="str">
        <f t="shared" si="0"/>
        <v>11  NUR BALQISHAH BINTI MOHD AZREEN</v>
      </c>
    </row>
    <row r="18" spans="1:10" x14ac:dyDescent="0.15">
      <c r="A18" s="7"/>
      <c r="B18" s="6"/>
      <c r="C18" s="6"/>
      <c r="D18" s="6"/>
      <c r="E18" s="6"/>
      <c r="F18" s="6"/>
      <c r="G18" s="7"/>
      <c r="H18" s="48">
        <v>12</v>
      </c>
      <c r="I18" s="48" t="str">
        <f>'REKOD PRESTASI MURID'!B23</f>
        <v>NUR DAMIA SYAZWANA BINTI MOHD SHAMMUDIN</v>
      </c>
      <c r="J18" s="48" t="str">
        <f t="shared" si="0"/>
        <v>12  NUR DAMIA SYAZWANA BINTI MOHD SHAMMUDIN</v>
      </c>
    </row>
    <row r="19" spans="1:10" ht="81" customHeight="1" x14ac:dyDescent="0.15">
      <c r="A19" s="7"/>
      <c r="B19" s="221" t="s">
        <v>4</v>
      </c>
      <c r="C19" s="221"/>
      <c r="D19" s="61" t="s">
        <v>24</v>
      </c>
      <c r="E19" s="62" t="s">
        <v>25</v>
      </c>
      <c r="F19" s="63" t="s">
        <v>26</v>
      </c>
      <c r="G19" s="7"/>
      <c r="H19" s="48">
        <v>13</v>
      </c>
      <c r="I19" s="48" t="str">
        <f>'REKOD PRESTASI MURID'!B24</f>
        <v>NUR DHANIYAH IZZATI BINTI ZAMRI</v>
      </c>
      <c r="J19" s="48" t="str">
        <f t="shared" si="0"/>
        <v>13  NUR DHANIYAH IZZATI BINTI ZAMRI</v>
      </c>
    </row>
    <row r="20" spans="1:10" ht="93.75" customHeight="1" x14ac:dyDescent="0.15">
      <c r="A20" s="7"/>
      <c r="B20" s="178" t="str">
        <f>B16</f>
        <v>BAHASA INGGERIS</v>
      </c>
      <c r="C20" s="179"/>
      <c r="D20" s="64" t="str">
        <f>'REKOD PRESTASI MURID'!$E$11</f>
        <v>MENDENGAR (LISTENING)</v>
      </c>
      <c r="E20" s="65">
        <f>VLOOKUP($I$6,'REKOD PRESTASI MURID'!$A$12:$AD$65,5)</f>
        <v>2</v>
      </c>
      <c r="F20" s="66" t="str">
        <f>VLOOKUP(E20,'DATA PERNYATAAN TAHAP PGUASAAN '!A4:B9,2)</f>
        <v>• Recognises and reproduces some target language phonemes with a lot of support from the teacher._x000D_• Understands a few simple questions, instructions and main ideas of the texts with a lot of support from the teacher._x000D_</v>
      </c>
      <c r="G20" s="7"/>
      <c r="H20" s="48">
        <v>14</v>
      </c>
      <c r="I20" s="48" t="str">
        <f>'REKOD PRESTASI MURID'!B25</f>
        <v>NUR INTAN ZULAIKHA BINTI HASLIZAN</v>
      </c>
      <c r="J20" s="48" t="str">
        <f t="shared" si="0"/>
        <v>14  NUR INTAN ZULAIKHA BINTI HASLIZAN</v>
      </c>
    </row>
    <row r="21" spans="1:10" ht="93.75" customHeight="1" x14ac:dyDescent="0.15">
      <c r="A21" s="7"/>
      <c r="B21" s="180"/>
      <c r="C21" s="181"/>
      <c r="D21" s="64" t="str">
        <f>'REKOD PRESTASI MURID'!$F$11</f>
        <v>BERTUTUR (SPEAKING)</v>
      </c>
      <c r="E21" s="65">
        <f>VLOOKUP($I$6,'REKOD PRESTASI MURID'!$A$12:$AD$65,6)</f>
        <v>2</v>
      </c>
      <c r="F21" s="66" t="str">
        <f>VLOOKUP(E21,'DATA PERNYATAAN TAHAP PGUASAAN '!A12:B17,2)</f>
        <v>• Produces a few simple information with a lot of support from the teacher._x000D_• Asks and answers a few straightforward questions using fixed phrases with a lot of support from the teacher._x000D_</v>
      </c>
      <c r="G21" s="7"/>
      <c r="H21" s="48">
        <v>15</v>
      </c>
      <c r="I21" s="48" t="str">
        <f>'REKOD PRESTASI MURID'!B26</f>
        <v>NURUL AFIFAH DAMIA BINTI PARUZZAMAN</v>
      </c>
      <c r="J21" s="48" t="str">
        <f t="shared" si="0"/>
        <v>15  NURUL AFIFAH DAMIA BINTI PARUZZAMAN</v>
      </c>
    </row>
    <row r="22" spans="1:10" ht="84" customHeight="1" x14ac:dyDescent="0.15">
      <c r="A22" s="7"/>
      <c r="B22" s="182"/>
      <c r="C22" s="183"/>
      <c r="D22" s="64" t="str">
        <f>'REKOD PRESTASI MURID'!$G$11</f>
        <v>MEMBACA (READING)</v>
      </c>
      <c r="E22" s="65">
        <f>VLOOKUP($I$6,'REKOD PRESTASI MURID'!$A$12:$AD$65,7)</f>
        <v>3</v>
      </c>
      <c r="F22" s="66" t="str">
        <f>VLOOKUP(E22,'DATA PERNYATAAN TAHAP PGUASAAN '!A20:B25,2)</f>
        <v>• Identifies, recognises and names the letters of the alphabet with minimal support from the teacher._x000D_• Blends and segments words (CVC, CCVC, CVCV, CCV) with support from the teacher._x000D_• Understands main ideas, specific information and details of simple sentences._x000D_• Uses picture dictionary and appropriate word attack skills to understand specific meaning with support from the teacher._x000D_</v>
      </c>
      <c r="G22" s="7"/>
      <c r="H22" s="48">
        <v>16</v>
      </c>
      <c r="I22" s="48" t="str">
        <f>'REKOD PRESTASI MURID'!B27</f>
        <v>NURUL AIN UZMA BINTI MD NASIR</v>
      </c>
      <c r="J22" s="48" t="str">
        <f t="shared" si="0"/>
        <v>16  NURUL AIN UZMA BINTI MD NASIR</v>
      </c>
    </row>
    <row r="23" spans="1:10" ht="90.75" customHeight="1" x14ac:dyDescent="0.15">
      <c r="A23" s="7"/>
      <c r="B23" s="67"/>
      <c r="C23" s="68"/>
      <c r="D23" s="64" t="str">
        <f>'REKOD PRESTASI MURID'!$H$11</f>
        <v>MENULIS (WRITING)</v>
      </c>
      <c r="E23" s="65">
        <f>VLOOKUP($I$6,'REKOD PRESTASI MURID'!$A$12:$AD$65,8)</f>
        <v>4</v>
      </c>
      <c r="F23" s="66" t="str">
        <f>VLOOKUP(E23,'DATA PERNYATAAN TAHAP PGUASAAN '!A28:B33,2)</f>
        <v>• Writes simple sentences by using appropriate language form and style with minimal support from the teacher._x000D_• Organises basic information using correct punctuation and spelling with minimal support from the teacher._x000D_</v>
      </c>
      <c r="G23" s="7"/>
      <c r="H23" s="48">
        <v>17</v>
      </c>
      <c r="I23" s="48" t="str">
        <f>'REKOD PRESTASI MURID'!B28</f>
        <v>NURUL ATIKAH NAJWA BINTI ISMAIL</v>
      </c>
      <c r="J23" s="48" t="str">
        <f t="shared" si="0"/>
        <v>17  NURUL ATIKAH NAJWA BINTI ISMAIL</v>
      </c>
    </row>
    <row r="24" spans="1:10" ht="16" x14ac:dyDescent="0.15">
      <c r="A24" s="7"/>
      <c r="B24" s="67"/>
      <c r="C24" s="68"/>
      <c r="D24" s="64">
        <f>'REKOD PRESTASI MURID'!$I$11</f>
        <v>0</v>
      </c>
      <c r="E24" s="65">
        <f>VLOOKUP($I$6,'REKOD PRESTASI MURID'!$A$12:$AD$65,9)</f>
        <v>0</v>
      </c>
      <c r="F24" s="66" t="e">
        <f>VLOOKUP(E24,'DATA PERNYATAAN TAHAP PGUASAAN '!A36:B41,2)</f>
        <v>#N/A</v>
      </c>
      <c r="G24" s="7"/>
      <c r="H24" s="48">
        <v>18</v>
      </c>
      <c r="I24" s="48" t="str">
        <f>'REKOD PRESTASI MURID'!B29</f>
        <v>PUTERI NUR ADRIANA HUMAIRA BINTI MOHD ROSMANIZAM</v>
      </c>
      <c r="J24" s="48" t="str">
        <f t="shared" si="0"/>
        <v>18  PUTERI NUR ADRIANA HUMAIRA BINTI MOHD ROSMANIZAM</v>
      </c>
    </row>
    <row r="25" spans="1:10" ht="16" x14ac:dyDescent="0.15">
      <c r="A25" s="7"/>
      <c r="B25" s="67"/>
      <c r="C25" s="68"/>
      <c r="D25" s="64">
        <f>'REKOD PRESTASI MURID'!$J$11</f>
        <v>0</v>
      </c>
      <c r="E25" s="65">
        <f>VLOOKUP($I$6,'REKOD PRESTASI MURID'!$A$12:$AD$65,10)</f>
        <v>0</v>
      </c>
      <c r="F25" s="66" t="e">
        <f>VLOOKUP(E25,'DATA PERNYATAAN TAHAP PGUASAAN '!A44:B49,2)</f>
        <v>#N/A</v>
      </c>
      <c r="G25" s="7"/>
      <c r="H25" s="48">
        <v>19</v>
      </c>
      <c r="I25" s="48">
        <f>'REKOD PRESTASI MURID'!B30</f>
        <v>0</v>
      </c>
      <c r="J25" s="48" t="str">
        <f t="shared" ref="J25:J30" si="1">IF(I25=0,"",H25&amp;"  "&amp;I25)</f>
        <v/>
      </c>
    </row>
    <row r="26" spans="1:10" ht="16" x14ac:dyDescent="0.15">
      <c r="A26" s="7"/>
      <c r="B26" s="67"/>
      <c r="C26" s="68"/>
      <c r="D26" s="64">
        <f>'REKOD PRESTASI MURID'!$K$11</f>
        <v>0</v>
      </c>
      <c r="E26" s="65">
        <f>VLOOKUP($I$6,'REKOD PRESTASI MURID'!$A$12:$AD$65,11)</f>
        <v>0</v>
      </c>
      <c r="F26" s="66" t="e">
        <f>VLOOKUP(E26,'DATA PERNYATAAN TAHAP PGUASAAN '!A52:B57,2)</f>
        <v>#N/A</v>
      </c>
      <c r="G26" s="7"/>
      <c r="H26" s="48">
        <v>20</v>
      </c>
      <c r="I26" s="48">
        <f>'REKOD PRESTASI MURID'!B31</f>
        <v>0</v>
      </c>
      <c r="J26" s="48" t="str">
        <f t="shared" si="1"/>
        <v/>
      </c>
    </row>
    <row r="27" spans="1:10" ht="16" x14ac:dyDescent="0.15">
      <c r="A27" s="7"/>
      <c r="B27" s="67"/>
      <c r="C27" s="68"/>
      <c r="D27" s="64">
        <f>'REKOD PRESTASI MURID'!$L$11</f>
        <v>0</v>
      </c>
      <c r="E27" s="65">
        <f>VLOOKUP($I$6,'REKOD PRESTASI MURID'!$A$12:$AD$65,12)</f>
        <v>0</v>
      </c>
      <c r="F27" s="66" t="e">
        <f>VLOOKUP(E27,'DATA PERNYATAAN TAHAP PGUASAAN '!A60:B65,2)</f>
        <v>#N/A</v>
      </c>
      <c r="G27" s="7"/>
      <c r="H27" s="48">
        <v>21</v>
      </c>
      <c r="I27" s="48">
        <f>'REKOD PRESTASI MURID'!B32</f>
        <v>0</v>
      </c>
      <c r="J27" s="48" t="str">
        <f t="shared" si="1"/>
        <v/>
      </c>
    </row>
    <row r="28" spans="1:10" ht="16" x14ac:dyDescent="0.15">
      <c r="A28" s="7"/>
      <c r="B28" s="67"/>
      <c r="C28" s="68"/>
      <c r="D28" s="64">
        <f>'REKOD PRESTASI MURID'!$M$11</f>
        <v>0</v>
      </c>
      <c r="E28" s="65">
        <f>VLOOKUP($I$6,'REKOD PRESTASI MURID'!$A$12:$AD$65,13)</f>
        <v>0</v>
      </c>
      <c r="F28" s="66" t="e">
        <f>VLOOKUP(E28,'DATA PERNYATAAN TAHAP PGUASAAN '!A68:B73,2)</f>
        <v>#N/A</v>
      </c>
      <c r="G28" s="7"/>
      <c r="H28" s="48">
        <v>22</v>
      </c>
      <c r="I28" s="48">
        <f>'REKOD PRESTASI MURID'!B33</f>
        <v>0</v>
      </c>
      <c r="J28" s="48" t="str">
        <f t="shared" si="1"/>
        <v/>
      </c>
    </row>
    <row r="29" spans="1:10" ht="16" x14ac:dyDescent="0.15">
      <c r="A29" s="7"/>
      <c r="B29" s="67"/>
      <c r="C29" s="68"/>
      <c r="D29" s="64">
        <f>'REKOD PRESTASI MURID'!$N$11</f>
        <v>0</v>
      </c>
      <c r="E29" s="65">
        <f>VLOOKUP($I$6,'REKOD PRESTASI MURID'!$A$12:$AD$65,14)</f>
        <v>0</v>
      </c>
      <c r="F29" s="66" t="e">
        <f>VLOOKUP(E29,'DATA PERNYATAAN TAHAP PGUASAAN '!A76:B81,2)</f>
        <v>#N/A</v>
      </c>
      <c r="G29" s="7"/>
      <c r="H29" s="48">
        <v>23</v>
      </c>
      <c r="I29" s="48">
        <f>'REKOD PRESTASI MURID'!B34</f>
        <v>0</v>
      </c>
      <c r="J29" s="48" t="str">
        <f t="shared" si="1"/>
        <v/>
      </c>
    </row>
    <row r="30" spans="1:10" ht="16" x14ac:dyDescent="0.15">
      <c r="A30" s="7"/>
      <c r="B30" s="67"/>
      <c r="C30" s="68"/>
      <c r="D30" s="64">
        <f>'REKOD PRESTASI MURID'!$O$11</f>
        <v>0</v>
      </c>
      <c r="E30" s="65">
        <f>VLOOKUP($I$6,'REKOD PRESTASI MURID'!$A$12:$AD$65,15)</f>
        <v>0</v>
      </c>
      <c r="F30" s="66" t="e">
        <f>VLOOKUP(E30,'DATA PERNYATAAN TAHAP PGUASAAN '!A84:B89,2)</f>
        <v>#N/A</v>
      </c>
      <c r="G30" s="7"/>
      <c r="H30" s="48">
        <v>24</v>
      </c>
      <c r="I30" s="48">
        <f>'REKOD PRESTASI MURID'!B35</f>
        <v>0</v>
      </c>
      <c r="J30" s="48" t="str">
        <f t="shared" si="1"/>
        <v/>
      </c>
    </row>
    <row r="31" spans="1:10" ht="16" x14ac:dyDescent="0.15">
      <c r="A31" s="7"/>
      <c r="B31" s="67"/>
      <c r="C31" s="68"/>
      <c r="D31" s="64">
        <f>'REKOD PRESTASI MURID'!$P$11</f>
        <v>0</v>
      </c>
      <c r="E31" s="65">
        <f>VLOOKUP($I$6,'REKOD PRESTASI MURID'!$A$12:$AD$65,16)</f>
        <v>0</v>
      </c>
      <c r="F31" s="66" t="e">
        <f>VLOOKUP(E31,'DATA PERNYATAAN TAHAP PGUASAAN '!A92:B97,2)</f>
        <v>#N/A</v>
      </c>
      <c r="G31" s="7"/>
      <c r="H31" s="48">
        <v>25</v>
      </c>
      <c r="I31" s="48">
        <f>'REKOD PRESTASI MURID'!B36</f>
        <v>0</v>
      </c>
      <c r="J31" s="48" t="str">
        <f t="shared" ref="J31:J63" si="2">IF(I31=0,"",H31&amp;"  "&amp;I31)</f>
        <v/>
      </c>
    </row>
    <row r="32" spans="1:10" ht="16" x14ac:dyDescent="0.15">
      <c r="A32" s="7"/>
      <c r="B32" s="67"/>
      <c r="C32" s="68"/>
      <c r="D32" s="64">
        <f>'REKOD PRESTASI MURID'!Q$11</f>
        <v>0</v>
      </c>
      <c r="E32" s="65">
        <f>VLOOKUP($I$6,'REKOD PRESTASI MURID'!$A$12:$AD$65,17)</f>
        <v>0</v>
      </c>
      <c r="F32" s="66" t="e">
        <f>VLOOKUP(E32,'DATA PERNYATAAN TAHAP PGUASAAN '!A100:B105,2)</f>
        <v>#N/A</v>
      </c>
      <c r="G32" s="7"/>
      <c r="H32" s="48">
        <v>26</v>
      </c>
      <c r="I32" s="48">
        <f>'REKOD PRESTASI MURID'!B37</f>
        <v>0</v>
      </c>
      <c r="J32" s="48" t="str">
        <f t="shared" si="2"/>
        <v/>
      </c>
    </row>
    <row r="33" spans="1:10" ht="16" x14ac:dyDescent="0.15">
      <c r="A33" s="7"/>
      <c r="B33" s="67"/>
      <c r="C33" s="68"/>
      <c r="D33" s="64">
        <f>'REKOD PRESTASI MURID'!$R$11</f>
        <v>0</v>
      </c>
      <c r="E33" s="65">
        <f>VLOOKUP($I$6,'REKOD PRESTASI MURID'!$A$12:$AD$65,18)</f>
        <v>0</v>
      </c>
      <c r="F33" s="66" t="e">
        <f>VLOOKUP(E33,'DATA PERNYATAAN TAHAP PGUASAAN '!A108:B113,2)</f>
        <v>#N/A</v>
      </c>
      <c r="G33" s="7"/>
      <c r="H33" s="48">
        <v>27</v>
      </c>
      <c r="I33" s="48">
        <f>'REKOD PRESTASI MURID'!B38</f>
        <v>0</v>
      </c>
      <c r="J33" s="48" t="str">
        <f t="shared" si="2"/>
        <v/>
      </c>
    </row>
    <row r="34" spans="1:10" ht="16" x14ac:dyDescent="0.15">
      <c r="A34" s="7"/>
      <c r="B34" s="67"/>
      <c r="C34" s="68"/>
      <c r="D34" s="64">
        <f>'REKOD PRESTASI MURID'!$S$11</f>
        <v>0</v>
      </c>
      <c r="E34" s="65">
        <f>VLOOKUP($I$6,'REKOD PRESTASI MURID'!$A$12:$AD$65,19)</f>
        <v>0</v>
      </c>
      <c r="F34" s="66" t="e">
        <f>VLOOKUP(E34,'DATA PERNYATAAN TAHAP PGUASAAN '!A116:B121,2)</f>
        <v>#N/A</v>
      </c>
      <c r="G34" s="7"/>
      <c r="H34" s="48">
        <v>28</v>
      </c>
      <c r="I34" s="48">
        <f>'REKOD PRESTASI MURID'!B39</f>
        <v>0</v>
      </c>
      <c r="J34" s="48" t="str">
        <f t="shared" si="2"/>
        <v/>
      </c>
    </row>
    <row r="35" spans="1:10" ht="16" x14ac:dyDescent="0.15">
      <c r="A35" s="7"/>
      <c r="B35" s="67"/>
      <c r="C35" s="68"/>
      <c r="D35" s="64">
        <f>'REKOD PRESTASI MURID'!$T$11</f>
        <v>0</v>
      </c>
      <c r="E35" s="65">
        <f>VLOOKUP($I$6,'REKOD PRESTASI MURID'!$A$12:$AD$65,20)</f>
        <v>0</v>
      </c>
      <c r="F35" s="66" t="e">
        <f>VLOOKUP(E35,'DATA PERNYATAAN TAHAP PGUASAAN '!A124:B129,2)</f>
        <v>#N/A</v>
      </c>
      <c r="G35" s="7"/>
      <c r="H35" s="48">
        <v>29</v>
      </c>
      <c r="I35" s="48">
        <f>'REKOD PRESTASI MURID'!B40</f>
        <v>0</v>
      </c>
      <c r="J35" s="48" t="str">
        <f t="shared" si="2"/>
        <v/>
      </c>
    </row>
    <row r="36" spans="1:10" ht="16" x14ac:dyDescent="0.15">
      <c r="A36" s="7"/>
      <c r="B36" s="67"/>
      <c r="C36" s="68"/>
      <c r="D36" s="64">
        <f>'REKOD PRESTASI MURID'!$U$11</f>
        <v>0</v>
      </c>
      <c r="E36" s="65">
        <f>VLOOKUP($I$6,'REKOD PRESTASI MURID'!$A$12:$AD$65,21)</f>
        <v>0</v>
      </c>
      <c r="F36" s="66" t="e">
        <f>VLOOKUP(E36,'DATA PERNYATAAN TAHAP PGUASAAN '!A132:B137,2)</f>
        <v>#N/A</v>
      </c>
      <c r="G36" s="7"/>
      <c r="H36" s="48">
        <v>30</v>
      </c>
      <c r="I36" s="48">
        <f>'REKOD PRESTASI MURID'!B41</f>
        <v>0</v>
      </c>
      <c r="J36" s="48" t="str">
        <f t="shared" si="2"/>
        <v/>
      </c>
    </row>
    <row r="37" spans="1:10" ht="16" x14ac:dyDescent="0.15">
      <c r="A37" s="7"/>
      <c r="B37" s="67"/>
      <c r="C37" s="68"/>
      <c r="D37" s="64">
        <f>'REKOD PRESTASI MURID'!$V$11</f>
        <v>0</v>
      </c>
      <c r="E37" s="65">
        <f>VLOOKUP($I$6,'REKOD PRESTASI MURID'!$A$12:$AD$65,22)</f>
        <v>0</v>
      </c>
      <c r="F37" s="66" t="e">
        <f>VLOOKUP(E37,'DATA PERNYATAAN TAHAP PGUASAAN '!A140:B145,2)</f>
        <v>#N/A</v>
      </c>
      <c r="G37" s="7"/>
      <c r="H37" s="48">
        <v>31</v>
      </c>
      <c r="I37" s="48">
        <f>'REKOD PRESTASI MURID'!B42</f>
        <v>0</v>
      </c>
      <c r="J37" s="48" t="str">
        <f t="shared" si="2"/>
        <v/>
      </c>
    </row>
    <row r="38" spans="1:10" ht="16" x14ac:dyDescent="0.15">
      <c r="A38" s="7"/>
      <c r="B38" s="67"/>
      <c r="C38" s="68"/>
      <c r="D38" s="64">
        <f>'REKOD PRESTASI MURID'!$W$11</f>
        <v>0</v>
      </c>
      <c r="E38" s="65">
        <f>VLOOKUP($I$6,'REKOD PRESTASI MURID'!$A$12:$AD$65,23)</f>
        <v>0</v>
      </c>
      <c r="F38" s="66" t="e">
        <f>VLOOKUP(E38,'DATA PERNYATAAN TAHAP PGUASAAN '!A148:B153,2)</f>
        <v>#N/A</v>
      </c>
      <c r="G38" s="7"/>
      <c r="H38" s="48">
        <v>32</v>
      </c>
      <c r="I38" s="48">
        <f>'REKOD PRESTASI MURID'!B43</f>
        <v>0</v>
      </c>
      <c r="J38" s="48" t="str">
        <f t="shared" si="2"/>
        <v/>
      </c>
    </row>
    <row r="39" spans="1:10" ht="16" x14ac:dyDescent="0.15">
      <c r="A39" s="7"/>
      <c r="B39" s="67"/>
      <c r="C39" s="68"/>
      <c r="D39" s="64">
        <f>'REKOD PRESTASI MURID'!$X$11</f>
        <v>0</v>
      </c>
      <c r="E39" s="65">
        <f>VLOOKUP($I$6,'REKOD PRESTASI MURID'!$A$12:$AD$65,24)</f>
        <v>0</v>
      </c>
      <c r="F39" s="66" t="e">
        <f>VLOOKUP(E39,'DATA PERNYATAAN TAHAP PGUASAAN '!A156:B161,2)</f>
        <v>#N/A</v>
      </c>
      <c r="G39" s="7"/>
      <c r="H39" s="48">
        <v>33</v>
      </c>
      <c r="I39" s="48">
        <f>'REKOD PRESTASI MURID'!B44</f>
        <v>0</v>
      </c>
      <c r="J39" s="48" t="str">
        <f t="shared" si="2"/>
        <v/>
      </c>
    </row>
    <row r="40" spans="1:10" ht="16" x14ac:dyDescent="0.15">
      <c r="A40" s="7"/>
      <c r="B40" s="67"/>
      <c r="C40" s="68"/>
      <c r="D40" s="64">
        <f>'REKOD PRESTASI MURID'!$Y$11</f>
        <v>0</v>
      </c>
      <c r="E40" s="65">
        <f>VLOOKUP($I$6,'REKOD PRESTASI MURID'!$A$12:$AD$65,25)</f>
        <v>0</v>
      </c>
      <c r="F40" s="66" t="e">
        <f>VLOOKUP(E40,'DATA PERNYATAAN TAHAP PGUASAAN '!A164:B169,2)</f>
        <v>#N/A</v>
      </c>
      <c r="G40" s="7"/>
      <c r="H40" s="48">
        <v>34</v>
      </c>
      <c r="I40" s="48">
        <f>'REKOD PRESTASI MURID'!B45</f>
        <v>0</v>
      </c>
      <c r="J40" s="48" t="str">
        <f t="shared" si="2"/>
        <v/>
      </c>
    </row>
    <row r="41" spans="1:10" ht="16" x14ac:dyDescent="0.15">
      <c r="A41" s="7"/>
      <c r="B41" s="67"/>
      <c r="C41" s="68"/>
      <c r="D41" s="64">
        <f>'REKOD PRESTASI MURID'!$Z$11</f>
        <v>0</v>
      </c>
      <c r="E41" s="65">
        <f>VLOOKUP($I$6,'REKOD PRESTASI MURID'!$A$12:$AD$65,26)</f>
        <v>0</v>
      </c>
      <c r="F41" s="66" t="e">
        <f>VLOOKUP(E41,'DATA PERNYATAAN TAHAP PGUASAAN '!A172:B177,2)</f>
        <v>#N/A</v>
      </c>
      <c r="G41" s="7"/>
      <c r="H41" s="48">
        <v>35</v>
      </c>
      <c r="I41" s="48">
        <f>'REKOD PRESTASI MURID'!B46</f>
        <v>0</v>
      </c>
      <c r="J41" s="48" t="str">
        <f t="shared" si="2"/>
        <v/>
      </c>
    </row>
    <row r="42" spans="1:10" ht="16" x14ac:dyDescent="0.15">
      <c r="A42" s="7"/>
      <c r="B42" s="67"/>
      <c r="C42" s="68"/>
      <c r="D42" s="64">
        <f>'REKOD PRESTASI MURID'!$AA$11</f>
        <v>0</v>
      </c>
      <c r="E42" s="65">
        <f>VLOOKUP($I$6,'REKOD PRESTASI MURID'!$A$12:$AD$65,27)</f>
        <v>0</v>
      </c>
      <c r="F42" s="66" t="e">
        <f>VLOOKUP(E42,'DATA PERNYATAAN TAHAP PGUASAAN '!A180:B185,2)</f>
        <v>#N/A</v>
      </c>
      <c r="G42" s="7"/>
      <c r="H42" s="48">
        <v>36</v>
      </c>
      <c r="I42" s="48">
        <f>'REKOD PRESTASI MURID'!B47</f>
        <v>0</v>
      </c>
      <c r="J42" s="48" t="str">
        <f t="shared" si="2"/>
        <v/>
      </c>
    </row>
    <row r="43" spans="1:10" ht="16" x14ac:dyDescent="0.15">
      <c r="A43" s="7"/>
      <c r="B43" s="67"/>
      <c r="C43" s="68"/>
      <c r="D43" s="64">
        <f>'REKOD PRESTASI MURID'!$AB$11</f>
        <v>0</v>
      </c>
      <c r="E43" s="65">
        <f>VLOOKUP($I$6,'REKOD PRESTASI MURID'!$A$12:$AD$65,28)</f>
        <v>0</v>
      </c>
      <c r="F43" s="66" t="e">
        <f>VLOOKUP(E43,'DATA PERNYATAAN TAHAP PGUASAAN '!A188:B193,2)</f>
        <v>#N/A</v>
      </c>
      <c r="G43" s="7"/>
      <c r="H43" s="48">
        <v>37</v>
      </c>
      <c r="I43" s="48">
        <f>'REKOD PRESTASI MURID'!B48</f>
        <v>0</v>
      </c>
      <c r="J43" s="48" t="str">
        <f t="shared" si="2"/>
        <v/>
      </c>
    </row>
    <row r="44" spans="1:10" ht="16" x14ac:dyDescent="0.15">
      <c r="A44" s="7"/>
      <c r="B44" s="69"/>
      <c r="C44" s="70"/>
      <c r="D44" s="64">
        <f>'REKOD PRESTASI MURID'!$AC$11</f>
        <v>0</v>
      </c>
      <c r="E44" s="65">
        <f>VLOOKUP($I$6,'REKOD PRESTASI MURID'!$A$12:$AD$65,29)</f>
        <v>0</v>
      </c>
      <c r="F44" s="66" t="e">
        <f>VLOOKUP(E44,'DATA PERNYATAAN TAHAP PGUASAAN '!A196:B201,2)</f>
        <v>#N/A</v>
      </c>
      <c r="G44" s="7"/>
      <c r="H44" s="48">
        <v>38</v>
      </c>
      <c r="I44" s="48">
        <f>'REKOD PRESTASI MURID'!B49</f>
        <v>0</v>
      </c>
      <c r="J44" s="48" t="str">
        <f t="shared" si="2"/>
        <v/>
      </c>
    </row>
    <row r="45" spans="1:10" s="40" customFormat="1" ht="18" x14ac:dyDescent="0.15">
      <c r="A45" s="7"/>
      <c r="B45" s="71"/>
      <c r="C45" s="71"/>
      <c r="D45" s="72"/>
      <c r="E45" s="73"/>
      <c r="F45" s="74"/>
      <c r="G45" s="7"/>
      <c r="H45" s="48">
        <v>39</v>
      </c>
      <c r="I45" s="48">
        <f>'REKOD PRESTASI MURID'!B50</f>
        <v>0</v>
      </c>
      <c r="J45" s="48" t="str">
        <f t="shared" si="2"/>
        <v/>
      </c>
    </row>
    <row r="46" spans="1:10" s="40" customFormat="1" ht="21.75" customHeight="1" x14ac:dyDescent="0.15">
      <c r="A46" s="75"/>
      <c r="B46" s="76"/>
      <c r="C46" s="76"/>
      <c r="D46" s="77"/>
      <c r="E46" s="78"/>
      <c r="F46" s="79"/>
      <c r="G46" s="75"/>
      <c r="H46" s="48">
        <v>40</v>
      </c>
      <c r="I46" s="48">
        <f>'REKOD PRESTASI MURID'!B51</f>
        <v>0</v>
      </c>
      <c r="J46" s="48" t="str">
        <f t="shared" si="2"/>
        <v/>
      </c>
    </row>
    <row r="47" spans="1:10" s="40" customFormat="1" ht="21.75" customHeight="1" x14ac:dyDescent="0.15">
      <c r="A47" s="75"/>
      <c r="B47" s="76"/>
      <c r="C47" s="76"/>
      <c r="D47" s="225" t="s">
        <v>84</v>
      </c>
      <c r="E47" s="222"/>
      <c r="F47" s="222"/>
      <c r="G47" s="75"/>
      <c r="H47" s="48">
        <v>41</v>
      </c>
      <c r="I47" s="48">
        <f>'REKOD PRESTASI MURID'!B52</f>
        <v>0</v>
      </c>
      <c r="J47" s="48" t="str">
        <f t="shared" si="2"/>
        <v/>
      </c>
    </row>
    <row r="48" spans="1:10" s="41" customFormat="1" ht="22.5" customHeight="1" x14ac:dyDescent="0.15">
      <c r="A48" s="75"/>
      <c r="B48" s="81"/>
      <c r="C48" s="81"/>
      <c r="D48" s="225"/>
      <c r="E48" s="210"/>
      <c r="F48" s="210"/>
      <c r="G48" s="75"/>
      <c r="H48" s="48">
        <v>42</v>
      </c>
      <c r="I48" s="48">
        <f>'REKOD PRESTASI MURID'!B53</f>
        <v>0</v>
      </c>
      <c r="J48" s="48" t="str">
        <f t="shared" si="2"/>
        <v/>
      </c>
    </row>
    <row r="49" spans="1:10" s="41" customFormat="1" ht="21" customHeight="1" x14ac:dyDescent="0.15">
      <c r="A49" s="75"/>
      <c r="B49" s="81"/>
      <c r="C49" s="81"/>
      <c r="D49" s="80"/>
      <c r="E49" s="210"/>
      <c r="F49" s="210"/>
      <c r="G49" s="75"/>
      <c r="H49" s="48">
        <v>43</v>
      </c>
      <c r="I49" s="48">
        <f>'REKOD PRESTASI MURID'!B54</f>
        <v>0</v>
      </c>
      <c r="J49" s="48" t="str">
        <f t="shared" si="2"/>
        <v/>
      </c>
    </row>
    <row r="50" spans="1:10" s="41" customFormat="1" x14ac:dyDescent="0.15">
      <c r="A50" s="75"/>
      <c r="B50" s="75"/>
      <c r="C50" s="75"/>
      <c r="D50" s="75"/>
      <c r="E50" s="75"/>
      <c r="F50" s="75"/>
      <c r="G50" s="75"/>
      <c r="H50" s="48">
        <v>44</v>
      </c>
      <c r="I50" s="48">
        <f>'REKOD PRESTASI MURID'!B55</f>
        <v>0</v>
      </c>
      <c r="J50" s="48" t="str">
        <f t="shared" si="2"/>
        <v/>
      </c>
    </row>
    <row r="51" spans="1:10" x14ac:dyDescent="0.15">
      <c r="H51" s="48">
        <v>45</v>
      </c>
      <c r="I51" s="48">
        <f>'REKOD PRESTASI MURID'!B56</f>
        <v>0</v>
      </c>
      <c r="J51" s="48" t="str">
        <f t="shared" si="2"/>
        <v/>
      </c>
    </row>
    <row r="52" spans="1:10" x14ac:dyDescent="0.15">
      <c r="H52" s="48">
        <v>46</v>
      </c>
      <c r="I52" s="48">
        <f>'REKOD PRESTASI MURID'!B57</f>
        <v>0</v>
      </c>
      <c r="J52" s="48" t="str">
        <f t="shared" si="2"/>
        <v/>
      </c>
    </row>
    <row r="53" spans="1:10" x14ac:dyDescent="0.15">
      <c r="H53" s="48">
        <v>47</v>
      </c>
      <c r="I53" s="48">
        <f>'REKOD PRESTASI MURID'!B58</f>
        <v>0</v>
      </c>
      <c r="J53" s="48" t="str">
        <f t="shared" si="2"/>
        <v/>
      </c>
    </row>
    <row r="54" spans="1:10" x14ac:dyDescent="0.15">
      <c r="H54" s="48">
        <v>48</v>
      </c>
      <c r="I54" s="48">
        <f>'REKOD PRESTASI MURID'!B59</f>
        <v>0</v>
      </c>
      <c r="J54" s="48" t="str">
        <f t="shared" si="2"/>
        <v/>
      </c>
    </row>
    <row r="55" spans="1:10" x14ac:dyDescent="0.15">
      <c r="B55" s="40" t="s">
        <v>27</v>
      </c>
      <c r="F55" s="82" t="s">
        <v>27</v>
      </c>
      <c r="H55" s="48">
        <v>49</v>
      </c>
      <c r="I55" s="48">
        <f>'REKOD PRESTASI MURID'!B60</f>
        <v>0</v>
      </c>
      <c r="J55" s="48" t="str">
        <f t="shared" si="2"/>
        <v/>
      </c>
    </row>
    <row r="56" spans="1:10" x14ac:dyDescent="0.15">
      <c r="B56" s="83" t="str">
        <f>'REKOD PRESTASI MURID'!$D$6</f>
        <v>MUHD HIBATUL HAKIMI BIN YOSRI</v>
      </c>
      <c r="C56" s="83"/>
      <c r="D56" s="83"/>
      <c r="E56" s="83"/>
      <c r="F56" s="177" t="str">
        <f>'REKOD PRESTASI MURID'!B70</f>
        <v>EN. MOHD HADI B SAAD</v>
      </c>
      <c r="H56" s="48">
        <v>50</v>
      </c>
      <c r="I56" s="48">
        <f>'REKOD PRESTASI MURID'!B61</f>
        <v>0</v>
      </c>
      <c r="J56" s="48" t="str">
        <f t="shared" si="2"/>
        <v/>
      </c>
    </row>
    <row r="57" spans="1:10" x14ac:dyDescent="0.15">
      <c r="B57" s="40" t="s">
        <v>28</v>
      </c>
      <c r="F57" s="82" t="str">
        <f>'REKOD PRESTASI MURID'!$B$71</f>
        <v>GURU BESAR</v>
      </c>
      <c r="H57" s="48">
        <v>51</v>
      </c>
      <c r="I57" s="48">
        <f>'REKOD PRESTASI MURID'!B62</f>
        <v>0</v>
      </c>
      <c r="J57" s="48" t="str">
        <f t="shared" si="2"/>
        <v/>
      </c>
    </row>
    <row r="58" spans="1:10" x14ac:dyDescent="0.15">
      <c r="B58" s="40" t="str">
        <f>'REKOD PRESTASI MURID'!$B$72</f>
        <v>SK TUNKU LAKSAMANA</v>
      </c>
      <c r="F58" s="82" t="str">
        <f>'REKOD PRESTASI MURID'!$B$72</f>
        <v>SK TUNKU LAKSAMANA</v>
      </c>
      <c r="H58" s="48">
        <v>52</v>
      </c>
      <c r="I58" s="48">
        <f>'REKOD PRESTASI MURID'!B63</f>
        <v>0</v>
      </c>
      <c r="J58" s="48" t="str">
        <f t="shared" si="2"/>
        <v/>
      </c>
    </row>
    <row r="59" spans="1:10" x14ac:dyDescent="0.15">
      <c r="B59" s="82"/>
      <c r="C59" s="82"/>
      <c r="D59" s="82"/>
      <c r="E59" s="82"/>
      <c r="H59" s="48">
        <v>53</v>
      </c>
      <c r="I59" s="48">
        <f>'REKOD PRESTASI MURID'!B64</f>
        <v>0</v>
      </c>
      <c r="J59" s="48" t="str">
        <f t="shared" si="2"/>
        <v/>
      </c>
    </row>
    <row r="60" spans="1:10" x14ac:dyDescent="0.15">
      <c r="H60" s="48">
        <v>54</v>
      </c>
      <c r="I60" s="48">
        <f>'REKOD PRESTASI MURID'!B65</f>
        <v>0</v>
      </c>
      <c r="J60" s="48" t="str">
        <f t="shared" si="2"/>
        <v/>
      </c>
    </row>
    <row r="61" spans="1:10" s="40" customFormat="1" x14ac:dyDescent="0.15">
      <c r="G61" s="84"/>
      <c r="H61" s="48">
        <v>55</v>
      </c>
      <c r="I61" s="48">
        <f>'REKOD PRESTASI MURID'!B66</f>
        <v>0</v>
      </c>
      <c r="J61" s="48" t="str">
        <f t="shared" si="2"/>
        <v/>
      </c>
    </row>
    <row r="62" spans="1:10" s="40" customFormat="1" x14ac:dyDescent="0.15">
      <c r="G62" s="84"/>
      <c r="H62" s="48">
        <v>56</v>
      </c>
      <c r="I62" s="48">
        <f>'REKOD PRESTASI MURID'!B67</f>
        <v>0</v>
      </c>
      <c r="J62" s="48" t="str">
        <f t="shared" si="2"/>
        <v/>
      </c>
    </row>
    <row r="63" spans="1:10" s="40" customFormat="1" x14ac:dyDescent="0.15">
      <c r="G63" s="84"/>
      <c r="H63" s="48">
        <v>57</v>
      </c>
      <c r="I63" s="48">
        <f>'REKOD PRESTASI MURID'!B68</f>
        <v>0</v>
      </c>
      <c r="J63" s="48" t="str">
        <f t="shared" si="2"/>
        <v/>
      </c>
    </row>
    <row r="64" spans="1:10" s="40" customFormat="1" x14ac:dyDescent="0.15">
      <c r="G64" s="84"/>
      <c r="H64" s="48">
        <v>58</v>
      </c>
      <c r="I64" s="48"/>
      <c r="J64" s="48"/>
    </row>
    <row r="65" spans="4:10" s="40" customFormat="1" x14ac:dyDescent="0.15">
      <c r="G65" s="84"/>
      <c r="H65" s="48">
        <v>59</v>
      </c>
      <c r="I65" s="48"/>
      <c r="J65" s="48"/>
    </row>
    <row r="66" spans="4:10" s="40" customFormat="1" x14ac:dyDescent="0.15">
      <c r="D66" s="83"/>
      <c r="E66" s="83"/>
      <c r="G66" s="84"/>
      <c r="H66" s="48">
        <v>60</v>
      </c>
      <c r="I66" s="48"/>
      <c r="J66" s="48"/>
    </row>
    <row r="67" spans="4:10" s="40" customFormat="1" x14ac:dyDescent="0.15">
      <c r="G67" s="84"/>
      <c r="H67" s="48">
        <v>61</v>
      </c>
      <c r="I67" s="48"/>
      <c r="J67" s="48"/>
    </row>
    <row r="68" spans="4:10" s="40" customFormat="1" x14ac:dyDescent="0.15">
      <c r="G68" s="84"/>
      <c r="H68" s="48">
        <v>62</v>
      </c>
      <c r="I68" s="48"/>
      <c r="J68" s="48"/>
    </row>
    <row r="69" spans="4:10" s="40" customFormat="1" x14ac:dyDescent="0.15">
      <c r="G69" s="84"/>
      <c r="H69" s="48">
        <v>63</v>
      </c>
      <c r="I69" s="48"/>
      <c r="J69" s="48"/>
    </row>
    <row r="70" spans="4:10" s="40" customFormat="1" x14ac:dyDescent="0.15">
      <c r="G70" s="84"/>
      <c r="H70" s="48">
        <v>64</v>
      </c>
      <c r="I70" s="48"/>
      <c r="J70" s="48"/>
    </row>
    <row r="71" spans="4:10" s="40" customFormat="1" x14ac:dyDescent="0.15">
      <c r="G71" s="84"/>
      <c r="H71" s="48">
        <v>65</v>
      </c>
      <c r="I71" s="48"/>
      <c r="J71" s="48"/>
    </row>
    <row r="72" spans="4:10" s="40" customFormat="1" x14ac:dyDescent="0.15">
      <c r="G72" s="84"/>
      <c r="H72" s="48">
        <v>66</v>
      </c>
      <c r="I72" s="48"/>
      <c r="J72" s="48"/>
    </row>
    <row r="73" spans="4:10" x14ac:dyDescent="0.15">
      <c r="H73" s="48">
        <v>67</v>
      </c>
      <c r="I73" s="48"/>
      <c r="J73" s="48"/>
    </row>
    <row r="74" spans="4:10" x14ac:dyDescent="0.15">
      <c r="H74" s="48">
        <v>68</v>
      </c>
      <c r="I74" s="48"/>
      <c r="J74" s="48"/>
    </row>
    <row r="75" spans="4:10" x14ac:dyDescent="0.15">
      <c r="H75" s="48">
        <v>69</v>
      </c>
      <c r="I75" s="48"/>
      <c r="J75" s="48"/>
    </row>
    <row r="76" spans="4:10" x14ac:dyDescent="0.15">
      <c r="H76" s="87"/>
      <c r="I76" s="88"/>
      <c r="J76" s="40"/>
    </row>
    <row r="77" spans="4:10" x14ac:dyDescent="0.15">
      <c r="H77" s="87"/>
      <c r="I77" s="88"/>
      <c r="J77" s="40"/>
    </row>
    <row r="78" spans="4:10" x14ac:dyDescent="0.15">
      <c r="H78" s="87"/>
      <c r="I78" s="88"/>
      <c r="J78" s="40"/>
    </row>
    <row r="79" spans="4:10" x14ac:dyDescent="0.15">
      <c r="H79" s="87"/>
      <c r="I79" s="88"/>
      <c r="J79" s="40"/>
    </row>
    <row r="80" spans="4:10" x14ac:dyDescent="0.15">
      <c r="H80" s="87"/>
      <c r="I80" s="88"/>
      <c r="J80" s="40"/>
    </row>
    <row r="81" spans="8:10" x14ac:dyDescent="0.15">
      <c r="H81" s="87"/>
      <c r="I81" s="88"/>
      <c r="J81" s="40"/>
    </row>
    <row r="82" spans="8:10" x14ac:dyDescent="0.15">
      <c r="H82" s="87"/>
      <c r="I82" s="88"/>
      <c r="J82" s="40"/>
    </row>
    <row r="83" spans="8:10" x14ac:dyDescent="0.15">
      <c r="H83" s="87"/>
      <c r="I83" s="88"/>
      <c r="J83" s="40"/>
    </row>
    <row r="84" spans="8:10" x14ac:dyDescent="0.15">
      <c r="H84" s="87"/>
      <c r="I84" s="88"/>
      <c r="J84" s="40"/>
    </row>
    <row r="85" spans="8:10" x14ac:dyDescent="0.15">
      <c r="H85" s="87"/>
      <c r="I85" s="88"/>
      <c r="J85" s="40"/>
    </row>
    <row r="86" spans="8:10" x14ac:dyDescent="0.15">
      <c r="H86" s="87"/>
      <c r="I86" s="40"/>
      <c r="J86" s="40"/>
    </row>
    <row r="87" spans="8:10" x14ac:dyDescent="0.15">
      <c r="H87" s="87"/>
      <c r="I87" s="40"/>
      <c r="J87" s="40"/>
    </row>
  </sheetData>
  <sheetProtection algorithmName="SHA-512" hashValue="xTOHU2ZR0EGbVPxE3QiIwuPOZ1VCaEofyJ/dSnL+8ub1X42Q2YRsPAhauVY7F2kpPTO2khbwZJeX/lkATUKBYA==" saltValue="pTmrz4vvHUxMC6R4Ah82EQ==" spinCount="100000" sheet="1" scenarios="1"/>
  <mergeCells count="20">
    <mergeCell ref="B1:F1"/>
    <mergeCell ref="B2:F2"/>
    <mergeCell ref="B3:F3"/>
    <mergeCell ref="B4:F4"/>
    <mergeCell ref="H4:J4"/>
    <mergeCell ref="B8:C8"/>
    <mergeCell ref="E49:F49"/>
    <mergeCell ref="B9:C9"/>
    <mergeCell ref="B10:C10"/>
    <mergeCell ref="B11:C11"/>
    <mergeCell ref="B13:C13"/>
    <mergeCell ref="B15:D15"/>
    <mergeCell ref="B17:D17"/>
    <mergeCell ref="E15:E16"/>
    <mergeCell ref="E17:F17"/>
    <mergeCell ref="B19:C19"/>
    <mergeCell ref="E47:F47"/>
    <mergeCell ref="E48:F48"/>
    <mergeCell ref="F15:F16"/>
    <mergeCell ref="D47:D48"/>
  </mergeCells>
  <printOptions horizontalCentered="1"/>
  <pageMargins left="0.2361111111111111" right="0.2361111111111111" top="0.74791666666666667" bottom="0.74791666666666667" header="0.31458333333333333" footer="0.31458333333333333"/>
  <pageSetup paperSize="9" scale="61" fitToHeight="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Drop Down 1">
              <controlPr defaultSize="0" print="0" autoLine="0" autoPict="0">
                <anchor moveWithCells="1">
                  <from>
                    <xdr:col>5</xdr:col>
                    <xdr:colOff>3429000</xdr:colOff>
                    <xdr:row>7</xdr:row>
                    <xdr:rowOff>63500</xdr:rowOff>
                  </from>
                  <to>
                    <xdr:col>6</xdr:col>
                    <xdr:colOff>63500</xdr:colOff>
                    <xdr:row>8</xdr:row>
                    <xdr:rowOff>139700</xdr:rowOff>
                  </to>
                </anchor>
              </controlPr>
            </control>
          </mc:Choice>
          <mc:Fallback/>
        </mc:AlternateContent>
      </controls>
    </mc:Choice>
    <mc:Fallback/>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pageSetUpPr fitToPage="1"/>
  </sheetPr>
  <dimension ref="A1:I312"/>
  <sheetViews>
    <sheetView showGridLines="0" zoomScale="90" zoomScaleNormal="90" zoomScaleSheetLayoutView="100" zoomScalePageLayoutView="90" workbookViewId="0">
      <selection activeCell="D204" sqref="D204"/>
    </sheetView>
  </sheetViews>
  <sheetFormatPr baseColWidth="10" defaultColWidth="8.83203125" defaultRowHeight="14" zeroHeight="1" x14ac:dyDescent="0.2"/>
  <cols>
    <col min="1" max="1" width="20.83203125" style="23" customWidth="1"/>
    <col min="2" max="2" width="104.6640625" style="24" customWidth="1"/>
    <col min="3" max="4" width="9.1640625" style="23" customWidth="1"/>
    <col min="5" max="5" width="9.1640625" style="23" bestFit="1"/>
    <col min="6" max="16384" width="8.83203125" style="23"/>
  </cols>
  <sheetData>
    <row r="1" spans="1:9" ht="39.75" customHeight="1" x14ac:dyDescent="0.2">
      <c r="A1" s="25" t="s">
        <v>29</v>
      </c>
      <c r="B1" s="26"/>
    </row>
    <row r="2" spans="1:9" ht="27.75" customHeight="1" x14ac:dyDescent="0.2">
      <c r="A2" s="27"/>
      <c r="B2" s="28"/>
    </row>
    <row r="3" spans="1:9" ht="28" x14ac:dyDescent="0.2">
      <c r="A3" s="29" t="s">
        <v>25</v>
      </c>
      <c r="B3" s="29" t="s">
        <v>69</v>
      </c>
    </row>
    <row r="4" spans="1:9" ht="42" x14ac:dyDescent="0.2">
      <c r="A4" s="31">
        <v>1</v>
      </c>
      <c r="B4" s="174" t="s">
        <v>90</v>
      </c>
    </row>
    <row r="5" spans="1:9" ht="48" customHeight="1" x14ac:dyDescent="0.2">
      <c r="A5" s="31">
        <v>2</v>
      </c>
      <c r="B5" s="175" t="s">
        <v>91</v>
      </c>
    </row>
    <row r="6" spans="1:9" ht="56" x14ac:dyDescent="0.2">
      <c r="A6" s="31">
        <v>3</v>
      </c>
      <c r="B6" s="174" t="s">
        <v>92</v>
      </c>
    </row>
    <row r="7" spans="1:9" ht="70" x14ac:dyDescent="0.2">
      <c r="A7" s="31">
        <v>4</v>
      </c>
      <c r="B7" s="175" t="s">
        <v>93</v>
      </c>
    </row>
    <row r="8" spans="1:9" ht="56" x14ac:dyDescent="0.2">
      <c r="A8" s="31">
        <v>5</v>
      </c>
      <c r="B8" s="174" t="s">
        <v>94</v>
      </c>
    </row>
    <row r="9" spans="1:9" ht="56" x14ac:dyDescent="0.2">
      <c r="A9" s="31">
        <v>6</v>
      </c>
      <c r="B9" s="175" t="s">
        <v>95</v>
      </c>
    </row>
    <row r="10" spans="1:9" ht="52.5" customHeight="1" x14ac:dyDescent="0.2">
      <c r="A10" s="27"/>
      <c r="B10" s="28"/>
    </row>
    <row r="11" spans="1:9" ht="28" x14ac:dyDescent="0.2">
      <c r="A11" s="33" t="s">
        <v>25</v>
      </c>
      <c r="B11" s="29" t="s">
        <v>70</v>
      </c>
    </row>
    <row r="12" spans="1:9" ht="42" x14ac:dyDescent="0.2">
      <c r="A12" s="31">
        <v>1</v>
      </c>
      <c r="B12" s="175" t="s">
        <v>96</v>
      </c>
    </row>
    <row r="13" spans="1:9" ht="42" x14ac:dyDescent="0.2">
      <c r="A13" s="31">
        <v>2</v>
      </c>
      <c r="B13" s="175" t="s">
        <v>97</v>
      </c>
    </row>
    <row r="14" spans="1:9" ht="70" x14ac:dyDescent="0.2">
      <c r="A14" s="31">
        <v>3</v>
      </c>
      <c r="B14" s="175" t="s">
        <v>98</v>
      </c>
    </row>
    <row r="15" spans="1:9" ht="70" x14ac:dyDescent="0.2">
      <c r="A15" s="31">
        <v>4</v>
      </c>
      <c r="B15" s="175" t="s">
        <v>99</v>
      </c>
      <c r="I15" s="34"/>
    </row>
    <row r="16" spans="1:9" ht="56" x14ac:dyDescent="0.2">
      <c r="A16" s="31">
        <v>5</v>
      </c>
      <c r="B16" s="175" t="s">
        <v>100</v>
      </c>
    </row>
    <row r="17" spans="1:2" ht="84" x14ac:dyDescent="0.2">
      <c r="A17" s="31">
        <v>6</v>
      </c>
      <c r="B17" s="175" t="s">
        <v>101</v>
      </c>
    </row>
    <row r="18" spans="1:2" ht="31.5" customHeight="1" x14ac:dyDescent="0.2">
      <c r="A18" s="27"/>
      <c r="B18" s="28"/>
    </row>
    <row r="19" spans="1:2" ht="28" x14ac:dyDescent="0.2">
      <c r="A19" s="33" t="s">
        <v>25</v>
      </c>
      <c r="B19" s="29" t="s">
        <v>71</v>
      </c>
    </row>
    <row r="20" spans="1:2" ht="42" x14ac:dyDescent="0.2">
      <c r="A20" s="31">
        <v>1</v>
      </c>
      <c r="B20" s="176" t="s">
        <v>102</v>
      </c>
    </row>
    <row r="21" spans="1:2" ht="56" x14ac:dyDescent="0.2">
      <c r="A21" s="31">
        <v>2</v>
      </c>
      <c r="B21" s="176" t="s">
        <v>103</v>
      </c>
    </row>
    <row r="22" spans="1:2" ht="70" x14ac:dyDescent="0.2">
      <c r="A22" s="31">
        <v>3</v>
      </c>
      <c r="B22" s="32" t="s">
        <v>104</v>
      </c>
    </row>
    <row r="23" spans="1:2" ht="70" x14ac:dyDescent="0.2">
      <c r="A23" s="31">
        <v>4</v>
      </c>
      <c r="B23" s="176" t="s">
        <v>105</v>
      </c>
    </row>
    <row r="24" spans="1:2" ht="56" x14ac:dyDescent="0.2">
      <c r="A24" s="31">
        <v>5</v>
      </c>
      <c r="B24" s="176" t="s">
        <v>106</v>
      </c>
    </row>
    <row r="25" spans="1:2" ht="56" x14ac:dyDescent="0.2">
      <c r="A25" s="31">
        <v>6</v>
      </c>
      <c r="B25" s="176" t="s">
        <v>107</v>
      </c>
    </row>
    <row r="26" spans="1:2" x14ac:dyDescent="0.2"/>
    <row r="27" spans="1:2" ht="28" x14ac:dyDescent="0.2">
      <c r="A27" s="33" t="s">
        <v>25</v>
      </c>
      <c r="B27" s="29" t="s">
        <v>77</v>
      </c>
    </row>
    <row r="28" spans="1:2" ht="42" x14ac:dyDescent="0.2">
      <c r="A28" s="31">
        <v>1</v>
      </c>
      <c r="B28" s="32" t="s">
        <v>108</v>
      </c>
    </row>
    <row r="29" spans="1:2" ht="42" x14ac:dyDescent="0.2">
      <c r="A29" s="31">
        <v>2</v>
      </c>
      <c r="B29" s="32" t="s">
        <v>109</v>
      </c>
    </row>
    <row r="30" spans="1:2" ht="42" x14ac:dyDescent="0.2">
      <c r="A30" s="31">
        <v>3</v>
      </c>
      <c r="B30" s="32" t="s">
        <v>110</v>
      </c>
    </row>
    <row r="31" spans="1:2" ht="42" x14ac:dyDescent="0.2">
      <c r="A31" s="31">
        <v>4</v>
      </c>
      <c r="B31" s="32" t="s">
        <v>111</v>
      </c>
    </row>
    <row r="32" spans="1:2" ht="42" x14ac:dyDescent="0.2">
      <c r="A32" s="31">
        <v>5</v>
      </c>
      <c r="B32" s="32" t="s">
        <v>112</v>
      </c>
    </row>
    <row r="33" spans="1:2" ht="56" x14ac:dyDescent="0.2">
      <c r="A33" s="31">
        <v>6</v>
      </c>
      <c r="B33" s="32" t="s">
        <v>113</v>
      </c>
    </row>
    <row r="34" spans="1:2" x14ac:dyDescent="0.2"/>
    <row r="35" spans="1:2" ht="28" hidden="1" x14ac:dyDescent="0.2">
      <c r="A35" s="33" t="s">
        <v>25</v>
      </c>
      <c r="B35" s="30"/>
    </row>
    <row r="36" spans="1:2" hidden="1" x14ac:dyDescent="0.2">
      <c r="A36" s="31">
        <v>1</v>
      </c>
      <c r="B36" s="32"/>
    </row>
    <row r="37" spans="1:2" hidden="1" x14ac:dyDescent="0.2">
      <c r="A37" s="31">
        <v>2</v>
      </c>
      <c r="B37" s="32"/>
    </row>
    <row r="38" spans="1:2" hidden="1" x14ac:dyDescent="0.2">
      <c r="A38" s="31">
        <v>3</v>
      </c>
      <c r="B38" s="32"/>
    </row>
    <row r="39" spans="1:2" hidden="1" x14ac:dyDescent="0.2">
      <c r="A39" s="31">
        <v>4</v>
      </c>
      <c r="B39" s="32"/>
    </row>
    <row r="40" spans="1:2" hidden="1" x14ac:dyDescent="0.2">
      <c r="A40" s="31">
        <v>5</v>
      </c>
      <c r="B40" s="32"/>
    </row>
    <row r="41" spans="1:2" hidden="1" x14ac:dyDescent="0.2">
      <c r="A41" s="31">
        <v>6</v>
      </c>
      <c r="B41" s="32"/>
    </row>
    <row r="42" spans="1:2" hidden="1" x14ac:dyDescent="0.2"/>
    <row r="43" spans="1:2" ht="28" hidden="1" x14ac:dyDescent="0.2">
      <c r="A43" s="33" t="s">
        <v>25</v>
      </c>
      <c r="B43" s="30"/>
    </row>
    <row r="44" spans="1:2" hidden="1" x14ac:dyDescent="0.2">
      <c r="A44" s="31">
        <v>1</v>
      </c>
      <c r="B44" s="32"/>
    </row>
    <row r="45" spans="1:2" hidden="1" x14ac:dyDescent="0.2">
      <c r="A45" s="31">
        <v>2</v>
      </c>
      <c r="B45" s="32"/>
    </row>
    <row r="46" spans="1:2" hidden="1" x14ac:dyDescent="0.2">
      <c r="A46" s="31">
        <v>3</v>
      </c>
      <c r="B46" s="32"/>
    </row>
    <row r="47" spans="1:2" hidden="1" x14ac:dyDescent="0.2">
      <c r="A47" s="31">
        <v>4</v>
      </c>
      <c r="B47" s="32"/>
    </row>
    <row r="48" spans="1:2" hidden="1" x14ac:dyDescent="0.2">
      <c r="A48" s="31">
        <v>5</v>
      </c>
      <c r="B48" s="32"/>
    </row>
    <row r="49" spans="1:2" hidden="1" x14ac:dyDescent="0.2">
      <c r="A49" s="31">
        <v>6</v>
      </c>
      <c r="B49" s="32"/>
    </row>
    <row r="50" spans="1:2" hidden="1" x14ac:dyDescent="0.2"/>
    <row r="51" spans="1:2" ht="28" hidden="1" x14ac:dyDescent="0.2">
      <c r="A51" s="33" t="s">
        <v>25</v>
      </c>
      <c r="B51" s="30"/>
    </row>
    <row r="52" spans="1:2" hidden="1" x14ac:dyDescent="0.2">
      <c r="A52" s="31">
        <v>1</v>
      </c>
      <c r="B52" s="32"/>
    </row>
    <row r="53" spans="1:2" hidden="1" x14ac:dyDescent="0.2">
      <c r="A53" s="31">
        <v>2</v>
      </c>
      <c r="B53" s="32"/>
    </row>
    <row r="54" spans="1:2" hidden="1" x14ac:dyDescent="0.2">
      <c r="A54" s="31">
        <v>3</v>
      </c>
      <c r="B54" s="32"/>
    </row>
    <row r="55" spans="1:2" hidden="1" x14ac:dyDescent="0.2">
      <c r="A55" s="31">
        <v>4</v>
      </c>
      <c r="B55" s="32"/>
    </row>
    <row r="56" spans="1:2" hidden="1" x14ac:dyDescent="0.2">
      <c r="A56" s="31">
        <v>5</v>
      </c>
      <c r="B56" s="32"/>
    </row>
    <row r="57" spans="1:2" hidden="1" x14ac:dyDescent="0.2">
      <c r="A57" s="31">
        <v>6</v>
      </c>
      <c r="B57" s="32"/>
    </row>
    <row r="58" spans="1:2" hidden="1" x14ac:dyDescent="0.2"/>
    <row r="59" spans="1:2" ht="28" hidden="1" x14ac:dyDescent="0.2">
      <c r="A59" s="33" t="s">
        <v>25</v>
      </c>
      <c r="B59" s="30"/>
    </row>
    <row r="60" spans="1:2" hidden="1" x14ac:dyDescent="0.2">
      <c r="A60" s="31">
        <v>1</v>
      </c>
      <c r="B60" s="32"/>
    </row>
    <row r="61" spans="1:2" hidden="1" x14ac:dyDescent="0.2">
      <c r="A61" s="31">
        <v>2</v>
      </c>
      <c r="B61" s="32"/>
    </row>
    <row r="62" spans="1:2" hidden="1" x14ac:dyDescent="0.2">
      <c r="A62" s="31">
        <v>3</v>
      </c>
      <c r="B62" s="32"/>
    </row>
    <row r="63" spans="1:2" hidden="1" x14ac:dyDescent="0.2">
      <c r="A63" s="31">
        <v>4</v>
      </c>
      <c r="B63" s="32"/>
    </row>
    <row r="64" spans="1:2" hidden="1" x14ac:dyDescent="0.2">
      <c r="A64" s="31">
        <v>5</v>
      </c>
      <c r="B64" s="32"/>
    </row>
    <row r="65" spans="1:2" hidden="1" x14ac:dyDescent="0.2">
      <c r="A65" s="31">
        <v>6</v>
      </c>
      <c r="B65" s="32"/>
    </row>
    <row r="66" spans="1:2" hidden="1" x14ac:dyDescent="0.2"/>
    <row r="67" spans="1:2" ht="28" hidden="1" x14ac:dyDescent="0.2">
      <c r="A67" s="33" t="s">
        <v>25</v>
      </c>
      <c r="B67" s="30"/>
    </row>
    <row r="68" spans="1:2" hidden="1" x14ac:dyDescent="0.2">
      <c r="A68" s="31">
        <v>1</v>
      </c>
      <c r="B68" s="32"/>
    </row>
    <row r="69" spans="1:2" hidden="1" x14ac:dyDescent="0.2">
      <c r="A69" s="31">
        <v>2</v>
      </c>
      <c r="B69" s="32"/>
    </row>
    <row r="70" spans="1:2" hidden="1" x14ac:dyDescent="0.2">
      <c r="A70" s="31">
        <v>3</v>
      </c>
      <c r="B70" s="32"/>
    </row>
    <row r="71" spans="1:2" hidden="1" x14ac:dyDescent="0.2">
      <c r="A71" s="31">
        <v>4</v>
      </c>
      <c r="B71" s="32"/>
    </row>
    <row r="72" spans="1:2" hidden="1" x14ac:dyDescent="0.2">
      <c r="A72" s="31">
        <v>5</v>
      </c>
      <c r="B72" s="32"/>
    </row>
    <row r="73" spans="1:2" hidden="1" x14ac:dyDescent="0.2">
      <c r="A73" s="31">
        <v>6</v>
      </c>
      <c r="B73" s="32"/>
    </row>
    <row r="74" spans="1:2" hidden="1" x14ac:dyDescent="0.2"/>
    <row r="75" spans="1:2" ht="28" hidden="1" x14ac:dyDescent="0.2">
      <c r="A75" s="33" t="s">
        <v>25</v>
      </c>
      <c r="B75" s="30"/>
    </row>
    <row r="76" spans="1:2" hidden="1" x14ac:dyDescent="0.2">
      <c r="A76" s="31">
        <v>1</v>
      </c>
      <c r="B76" s="32"/>
    </row>
    <row r="77" spans="1:2" hidden="1" x14ac:dyDescent="0.2">
      <c r="A77" s="31">
        <v>2</v>
      </c>
      <c r="B77" s="32"/>
    </row>
    <row r="78" spans="1:2" hidden="1" x14ac:dyDescent="0.2">
      <c r="A78" s="31">
        <v>3</v>
      </c>
      <c r="B78" s="32"/>
    </row>
    <row r="79" spans="1:2" hidden="1" x14ac:dyDescent="0.2">
      <c r="A79" s="31">
        <v>4</v>
      </c>
      <c r="B79" s="32"/>
    </row>
    <row r="80" spans="1:2" hidden="1" x14ac:dyDescent="0.2">
      <c r="A80" s="31">
        <v>5</v>
      </c>
      <c r="B80" s="32"/>
    </row>
    <row r="81" spans="1:2" hidden="1" x14ac:dyDescent="0.2">
      <c r="A81" s="31">
        <v>6</v>
      </c>
      <c r="B81" s="32"/>
    </row>
    <row r="82" spans="1:2" hidden="1" x14ac:dyDescent="0.2"/>
    <row r="83" spans="1:2" ht="28" hidden="1" x14ac:dyDescent="0.2">
      <c r="A83" s="33" t="s">
        <v>25</v>
      </c>
      <c r="B83" s="30"/>
    </row>
    <row r="84" spans="1:2" hidden="1" x14ac:dyDescent="0.2">
      <c r="A84" s="31">
        <v>1</v>
      </c>
      <c r="B84" s="32"/>
    </row>
    <row r="85" spans="1:2" hidden="1" x14ac:dyDescent="0.2">
      <c r="A85" s="31">
        <v>2</v>
      </c>
      <c r="B85" s="32"/>
    </row>
    <row r="86" spans="1:2" hidden="1" x14ac:dyDescent="0.2">
      <c r="A86" s="31">
        <v>3</v>
      </c>
      <c r="B86" s="32"/>
    </row>
    <row r="87" spans="1:2" hidden="1" x14ac:dyDescent="0.2">
      <c r="A87" s="31">
        <v>4</v>
      </c>
      <c r="B87" s="32"/>
    </row>
    <row r="88" spans="1:2" hidden="1" x14ac:dyDescent="0.2">
      <c r="A88" s="31">
        <v>5</v>
      </c>
      <c r="B88" s="32"/>
    </row>
    <row r="89" spans="1:2" hidden="1" x14ac:dyDescent="0.2">
      <c r="A89" s="31">
        <v>6</v>
      </c>
      <c r="B89" s="32"/>
    </row>
    <row r="90" spans="1:2" hidden="1" x14ac:dyDescent="0.2"/>
    <row r="91" spans="1:2" ht="28" hidden="1" x14ac:dyDescent="0.2">
      <c r="A91" s="33" t="s">
        <v>25</v>
      </c>
      <c r="B91" s="30"/>
    </row>
    <row r="92" spans="1:2" hidden="1" x14ac:dyDescent="0.2">
      <c r="A92" s="31">
        <v>1</v>
      </c>
      <c r="B92" s="32"/>
    </row>
    <row r="93" spans="1:2" hidden="1" x14ac:dyDescent="0.2">
      <c r="A93" s="31">
        <v>2</v>
      </c>
      <c r="B93" s="32"/>
    </row>
    <row r="94" spans="1:2" hidden="1" x14ac:dyDescent="0.2">
      <c r="A94" s="31">
        <v>3</v>
      </c>
      <c r="B94" s="32"/>
    </row>
    <row r="95" spans="1:2" hidden="1" x14ac:dyDescent="0.2">
      <c r="A95" s="31">
        <v>4</v>
      </c>
      <c r="B95" s="32"/>
    </row>
    <row r="96" spans="1:2" hidden="1" x14ac:dyDescent="0.2">
      <c r="A96" s="31">
        <v>5</v>
      </c>
      <c r="B96" s="32"/>
    </row>
    <row r="97" spans="1:2" hidden="1" x14ac:dyDescent="0.2">
      <c r="A97" s="31">
        <v>6</v>
      </c>
      <c r="B97" s="32"/>
    </row>
    <row r="98" spans="1:2" hidden="1" x14ac:dyDescent="0.2">
      <c r="B98" s="35"/>
    </row>
    <row r="99" spans="1:2" ht="28" hidden="1" x14ac:dyDescent="0.2">
      <c r="A99" s="33" t="s">
        <v>25</v>
      </c>
      <c r="B99" s="36"/>
    </row>
    <row r="100" spans="1:2" hidden="1" x14ac:dyDescent="0.2">
      <c r="A100" s="31">
        <v>1</v>
      </c>
      <c r="B100" s="37"/>
    </row>
    <row r="101" spans="1:2" hidden="1" x14ac:dyDescent="0.2">
      <c r="A101" s="31">
        <v>2</v>
      </c>
      <c r="B101" s="37"/>
    </row>
    <row r="102" spans="1:2" hidden="1" x14ac:dyDescent="0.2">
      <c r="A102" s="31">
        <v>3</v>
      </c>
      <c r="B102" s="37"/>
    </row>
    <row r="103" spans="1:2" hidden="1" x14ac:dyDescent="0.2">
      <c r="A103" s="31">
        <v>4</v>
      </c>
      <c r="B103" s="37"/>
    </row>
    <row r="104" spans="1:2" hidden="1" x14ac:dyDescent="0.2">
      <c r="A104" s="31">
        <v>5</v>
      </c>
      <c r="B104" s="37"/>
    </row>
    <row r="105" spans="1:2" hidden="1" x14ac:dyDescent="0.2">
      <c r="A105" s="31">
        <v>6</v>
      </c>
      <c r="B105" s="37"/>
    </row>
    <row r="106" spans="1:2" hidden="1" x14ac:dyDescent="0.2">
      <c r="B106" s="35"/>
    </row>
    <row r="107" spans="1:2" ht="28" hidden="1" x14ac:dyDescent="0.2">
      <c r="A107" s="33" t="s">
        <v>25</v>
      </c>
      <c r="B107" s="36"/>
    </row>
    <row r="108" spans="1:2" hidden="1" x14ac:dyDescent="0.2">
      <c r="A108" s="31">
        <v>1</v>
      </c>
      <c r="B108" s="37"/>
    </row>
    <row r="109" spans="1:2" hidden="1" x14ac:dyDescent="0.2">
      <c r="A109" s="31">
        <v>2</v>
      </c>
      <c r="B109" s="37"/>
    </row>
    <row r="110" spans="1:2" hidden="1" x14ac:dyDescent="0.2">
      <c r="A110" s="31">
        <v>3</v>
      </c>
      <c r="B110" s="37"/>
    </row>
    <row r="111" spans="1:2" hidden="1" x14ac:dyDescent="0.2">
      <c r="A111" s="31">
        <v>4</v>
      </c>
      <c r="B111" s="37"/>
    </row>
    <row r="112" spans="1:2" hidden="1" x14ac:dyDescent="0.2">
      <c r="A112" s="31">
        <v>5</v>
      </c>
      <c r="B112" s="37"/>
    </row>
    <row r="113" spans="1:2" hidden="1" x14ac:dyDescent="0.2">
      <c r="A113" s="31">
        <v>6</v>
      </c>
      <c r="B113" s="37"/>
    </row>
    <row r="114" spans="1:2" hidden="1" x14ac:dyDescent="0.2">
      <c r="B114" s="35"/>
    </row>
    <row r="115" spans="1:2" ht="28" hidden="1" x14ac:dyDescent="0.2">
      <c r="A115" s="33" t="s">
        <v>25</v>
      </c>
      <c r="B115" s="36"/>
    </row>
    <row r="116" spans="1:2" hidden="1" x14ac:dyDescent="0.2">
      <c r="A116" s="31">
        <v>1</v>
      </c>
      <c r="B116" s="37"/>
    </row>
    <row r="117" spans="1:2" hidden="1" x14ac:dyDescent="0.2">
      <c r="A117" s="31">
        <v>2</v>
      </c>
      <c r="B117" s="37"/>
    </row>
    <row r="118" spans="1:2" hidden="1" x14ac:dyDescent="0.2">
      <c r="A118" s="31">
        <v>3</v>
      </c>
      <c r="B118" s="37"/>
    </row>
    <row r="119" spans="1:2" hidden="1" x14ac:dyDescent="0.2">
      <c r="A119" s="31">
        <v>4</v>
      </c>
      <c r="B119" s="37"/>
    </row>
    <row r="120" spans="1:2" hidden="1" x14ac:dyDescent="0.2">
      <c r="A120" s="31">
        <v>5</v>
      </c>
      <c r="B120" s="37"/>
    </row>
    <row r="121" spans="1:2" hidden="1" x14ac:dyDescent="0.2">
      <c r="A121" s="31">
        <v>6</v>
      </c>
      <c r="B121" s="37"/>
    </row>
    <row r="122" spans="1:2" hidden="1" x14ac:dyDescent="0.2">
      <c r="B122" s="35"/>
    </row>
    <row r="123" spans="1:2" ht="28" hidden="1" x14ac:dyDescent="0.2">
      <c r="A123" s="33" t="s">
        <v>25</v>
      </c>
      <c r="B123" s="36"/>
    </row>
    <row r="124" spans="1:2" hidden="1" x14ac:dyDescent="0.2">
      <c r="A124" s="31">
        <v>1</v>
      </c>
      <c r="B124" s="37"/>
    </row>
    <row r="125" spans="1:2" hidden="1" x14ac:dyDescent="0.2">
      <c r="A125" s="31">
        <v>2</v>
      </c>
      <c r="B125" s="37"/>
    </row>
    <row r="126" spans="1:2" hidden="1" x14ac:dyDescent="0.2">
      <c r="A126" s="31">
        <v>3</v>
      </c>
      <c r="B126" s="37"/>
    </row>
    <row r="127" spans="1:2" hidden="1" x14ac:dyDescent="0.2">
      <c r="A127" s="31">
        <v>4</v>
      </c>
      <c r="B127" s="37"/>
    </row>
    <row r="128" spans="1:2" hidden="1" x14ac:dyDescent="0.2">
      <c r="A128" s="31">
        <v>5</v>
      </c>
      <c r="B128" s="37"/>
    </row>
    <row r="129" spans="1:2" hidden="1" x14ac:dyDescent="0.2">
      <c r="A129" s="31">
        <v>6</v>
      </c>
      <c r="B129" s="37"/>
    </row>
    <row r="130" spans="1:2" hidden="1" x14ac:dyDescent="0.2">
      <c r="B130" s="35"/>
    </row>
    <row r="131" spans="1:2" ht="28" hidden="1" x14ac:dyDescent="0.2">
      <c r="A131" s="33" t="s">
        <v>25</v>
      </c>
      <c r="B131" s="36"/>
    </row>
    <row r="132" spans="1:2" hidden="1" x14ac:dyDescent="0.2">
      <c r="A132" s="31">
        <v>1</v>
      </c>
      <c r="B132" s="37"/>
    </row>
    <row r="133" spans="1:2" hidden="1" x14ac:dyDescent="0.2">
      <c r="A133" s="31">
        <v>2</v>
      </c>
      <c r="B133" s="37"/>
    </row>
    <row r="134" spans="1:2" hidden="1" x14ac:dyDescent="0.2">
      <c r="A134" s="31">
        <v>3</v>
      </c>
      <c r="B134" s="37"/>
    </row>
    <row r="135" spans="1:2" hidden="1" x14ac:dyDescent="0.2">
      <c r="A135" s="31">
        <v>4</v>
      </c>
      <c r="B135" s="37"/>
    </row>
    <row r="136" spans="1:2" hidden="1" x14ac:dyDescent="0.2">
      <c r="A136" s="31">
        <v>5</v>
      </c>
      <c r="B136" s="37"/>
    </row>
    <row r="137" spans="1:2" hidden="1" x14ac:dyDescent="0.2">
      <c r="A137" s="31">
        <v>6</v>
      </c>
      <c r="B137" s="37"/>
    </row>
    <row r="138" spans="1:2" hidden="1" x14ac:dyDescent="0.2">
      <c r="B138" s="35"/>
    </row>
    <row r="139" spans="1:2" ht="28" hidden="1" x14ac:dyDescent="0.2">
      <c r="A139" s="33" t="s">
        <v>25</v>
      </c>
      <c r="B139" s="36"/>
    </row>
    <row r="140" spans="1:2" hidden="1" x14ac:dyDescent="0.2">
      <c r="A140" s="31">
        <v>1</v>
      </c>
      <c r="B140" s="37"/>
    </row>
    <row r="141" spans="1:2" hidden="1" x14ac:dyDescent="0.2">
      <c r="A141" s="31">
        <v>2</v>
      </c>
      <c r="B141" s="37"/>
    </row>
    <row r="142" spans="1:2" hidden="1" x14ac:dyDescent="0.2">
      <c r="A142" s="31">
        <v>3</v>
      </c>
      <c r="B142" s="37"/>
    </row>
    <row r="143" spans="1:2" hidden="1" x14ac:dyDescent="0.2">
      <c r="A143" s="31">
        <v>4</v>
      </c>
      <c r="B143" s="37"/>
    </row>
    <row r="144" spans="1:2" hidden="1" x14ac:dyDescent="0.2">
      <c r="A144" s="31">
        <v>5</v>
      </c>
      <c r="B144" s="37"/>
    </row>
    <row r="145" spans="1:2" hidden="1" x14ac:dyDescent="0.2">
      <c r="A145" s="31">
        <v>6</v>
      </c>
      <c r="B145" s="37"/>
    </row>
    <row r="146" spans="1:2" hidden="1" x14ac:dyDescent="0.2">
      <c r="B146" s="35"/>
    </row>
    <row r="147" spans="1:2" ht="28" hidden="1" x14ac:dyDescent="0.2">
      <c r="A147" s="33" t="s">
        <v>25</v>
      </c>
      <c r="B147" s="36"/>
    </row>
    <row r="148" spans="1:2" hidden="1" x14ac:dyDescent="0.2">
      <c r="A148" s="31">
        <v>1</v>
      </c>
      <c r="B148" s="37"/>
    </row>
    <row r="149" spans="1:2" hidden="1" x14ac:dyDescent="0.2">
      <c r="A149" s="31">
        <v>2</v>
      </c>
      <c r="B149" s="37"/>
    </row>
    <row r="150" spans="1:2" hidden="1" x14ac:dyDescent="0.2">
      <c r="A150" s="31">
        <v>3</v>
      </c>
      <c r="B150" s="37"/>
    </row>
    <row r="151" spans="1:2" hidden="1" x14ac:dyDescent="0.2">
      <c r="A151" s="31">
        <v>4</v>
      </c>
      <c r="B151" s="37"/>
    </row>
    <row r="152" spans="1:2" hidden="1" x14ac:dyDescent="0.2">
      <c r="A152" s="31">
        <v>5</v>
      </c>
      <c r="B152" s="37"/>
    </row>
    <row r="153" spans="1:2" hidden="1" x14ac:dyDescent="0.2">
      <c r="A153" s="31">
        <v>6</v>
      </c>
      <c r="B153" s="37"/>
    </row>
    <row r="154" spans="1:2" hidden="1" x14ac:dyDescent="0.2">
      <c r="B154" s="35"/>
    </row>
    <row r="155" spans="1:2" ht="28" hidden="1" x14ac:dyDescent="0.2">
      <c r="A155" s="33" t="s">
        <v>25</v>
      </c>
      <c r="B155" s="36"/>
    </row>
    <row r="156" spans="1:2" hidden="1" x14ac:dyDescent="0.2">
      <c r="A156" s="31">
        <v>1</v>
      </c>
      <c r="B156" s="37"/>
    </row>
    <row r="157" spans="1:2" hidden="1" x14ac:dyDescent="0.2">
      <c r="A157" s="31">
        <v>2</v>
      </c>
      <c r="B157" s="37"/>
    </row>
    <row r="158" spans="1:2" hidden="1" x14ac:dyDescent="0.2">
      <c r="A158" s="31">
        <v>3</v>
      </c>
      <c r="B158" s="37"/>
    </row>
    <row r="159" spans="1:2" hidden="1" x14ac:dyDescent="0.2">
      <c r="A159" s="31">
        <v>4</v>
      </c>
      <c r="B159" s="37"/>
    </row>
    <row r="160" spans="1:2" hidden="1" x14ac:dyDescent="0.2">
      <c r="A160" s="31">
        <v>5</v>
      </c>
      <c r="B160" s="37"/>
    </row>
    <row r="161" spans="1:2" hidden="1" x14ac:dyDescent="0.2">
      <c r="A161" s="31">
        <v>6</v>
      </c>
      <c r="B161" s="37"/>
    </row>
    <row r="162" spans="1:2" hidden="1" x14ac:dyDescent="0.2">
      <c r="B162" s="35"/>
    </row>
    <row r="163" spans="1:2" hidden="1" x14ac:dyDescent="0.2">
      <c r="A163" s="38" t="s">
        <v>25</v>
      </c>
      <c r="B163" s="36"/>
    </row>
    <row r="164" spans="1:2" hidden="1" x14ac:dyDescent="0.2">
      <c r="A164" s="31">
        <v>1</v>
      </c>
      <c r="B164" s="37"/>
    </row>
    <row r="165" spans="1:2" hidden="1" x14ac:dyDescent="0.2">
      <c r="A165" s="31">
        <v>2</v>
      </c>
      <c r="B165" s="37"/>
    </row>
    <row r="166" spans="1:2" hidden="1" x14ac:dyDescent="0.2">
      <c r="A166" s="31">
        <v>3</v>
      </c>
      <c r="B166" s="37"/>
    </row>
    <row r="167" spans="1:2" hidden="1" x14ac:dyDescent="0.2">
      <c r="A167" s="31">
        <v>4</v>
      </c>
      <c r="B167" s="37"/>
    </row>
    <row r="168" spans="1:2" hidden="1" x14ac:dyDescent="0.2">
      <c r="A168" s="31">
        <v>5</v>
      </c>
      <c r="B168" s="37"/>
    </row>
    <row r="169" spans="1:2" hidden="1" x14ac:dyDescent="0.2">
      <c r="A169" s="31">
        <v>6</v>
      </c>
      <c r="B169" s="37"/>
    </row>
    <row r="170" spans="1:2" hidden="1" x14ac:dyDescent="0.2">
      <c r="B170" s="35"/>
    </row>
    <row r="171" spans="1:2" hidden="1" x14ac:dyDescent="0.2">
      <c r="A171" s="38" t="s">
        <v>25</v>
      </c>
      <c r="B171" s="36"/>
    </row>
    <row r="172" spans="1:2" hidden="1" x14ac:dyDescent="0.2">
      <c r="A172" s="31">
        <v>1</v>
      </c>
      <c r="B172" s="37"/>
    </row>
    <row r="173" spans="1:2" hidden="1" x14ac:dyDescent="0.2">
      <c r="A173" s="31">
        <v>2</v>
      </c>
      <c r="B173" s="37"/>
    </row>
    <row r="174" spans="1:2" hidden="1" x14ac:dyDescent="0.2">
      <c r="A174" s="31">
        <v>3</v>
      </c>
      <c r="B174" s="37"/>
    </row>
    <row r="175" spans="1:2" hidden="1" x14ac:dyDescent="0.2">
      <c r="A175" s="31">
        <v>4</v>
      </c>
      <c r="B175" s="37"/>
    </row>
    <row r="176" spans="1:2" hidden="1" x14ac:dyDescent="0.2">
      <c r="A176" s="31">
        <v>5</v>
      </c>
      <c r="B176" s="37"/>
    </row>
    <row r="177" spans="1:2" hidden="1" x14ac:dyDescent="0.2">
      <c r="A177" s="31">
        <v>6</v>
      </c>
      <c r="B177" s="37"/>
    </row>
    <row r="178" spans="1:2" hidden="1" x14ac:dyDescent="0.2">
      <c r="B178" s="35"/>
    </row>
    <row r="179" spans="1:2" hidden="1" x14ac:dyDescent="0.2">
      <c r="A179" s="38" t="s">
        <v>25</v>
      </c>
      <c r="B179" s="36"/>
    </row>
    <row r="180" spans="1:2" hidden="1" x14ac:dyDescent="0.2">
      <c r="A180" s="31">
        <v>1</v>
      </c>
      <c r="B180" s="37"/>
    </row>
    <row r="181" spans="1:2" hidden="1" x14ac:dyDescent="0.2">
      <c r="A181" s="31">
        <v>2</v>
      </c>
      <c r="B181" s="37"/>
    </row>
    <row r="182" spans="1:2" hidden="1" x14ac:dyDescent="0.2">
      <c r="A182" s="31">
        <v>3</v>
      </c>
      <c r="B182" s="37"/>
    </row>
    <row r="183" spans="1:2" hidden="1" x14ac:dyDescent="0.2">
      <c r="A183" s="31">
        <v>4</v>
      </c>
      <c r="B183" s="37"/>
    </row>
    <row r="184" spans="1:2" hidden="1" x14ac:dyDescent="0.2">
      <c r="A184" s="31">
        <v>5</v>
      </c>
      <c r="B184" s="37"/>
    </row>
    <row r="185" spans="1:2" hidden="1" x14ac:dyDescent="0.2">
      <c r="A185" s="31">
        <v>6</v>
      </c>
      <c r="B185" s="37"/>
    </row>
    <row r="186" spans="1:2" hidden="1" x14ac:dyDescent="0.2">
      <c r="B186" s="35"/>
    </row>
    <row r="187" spans="1:2" hidden="1" x14ac:dyDescent="0.2">
      <c r="A187" s="38" t="s">
        <v>25</v>
      </c>
      <c r="B187" s="36"/>
    </row>
    <row r="188" spans="1:2" hidden="1" x14ac:dyDescent="0.2">
      <c r="A188" s="31">
        <v>1</v>
      </c>
      <c r="B188" s="37"/>
    </row>
    <row r="189" spans="1:2" hidden="1" x14ac:dyDescent="0.2">
      <c r="A189" s="31">
        <v>2</v>
      </c>
      <c r="B189" s="37"/>
    </row>
    <row r="190" spans="1:2" hidden="1" x14ac:dyDescent="0.2">
      <c r="A190" s="31">
        <v>3</v>
      </c>
      <c r="B190" s="37"/>
    </row>
    <row r="191" spans="1:2" hidden="1" x14ac:dyDescent="0.2">
      <c r="A191" s="31">
        <v>4</v>
      </c>
      <c r="B191" s="37"/>
    </row>
    <row r="192" spans="1:2" hidden="1" x14ac:dyDescent="0.2">
      <c r="A192" s="31">
        <v>5</v>
      </c>
      <c r="B192" s="37"/>
    </row>
    <row r="193" spans="1:2" hidden="1" x14ac:dyDescent="0.2">
      <c r="A193" s="31">
        <v>6</v>
      </c>
      <c r="B193" s="37"/>
    </row>
    <row r="194" spans="1:2" hidden="1" x14ac:dyDescent="0.2"/>
    <row r="195" spans="1:2" hidden="1" x14ac:dyDescent="0.2">
      <c r="A195" s="38" t="s">
        <v>25</v>
      </c>
      <c r="B195" s="36"/>
    </row>
    <row r="196" spans="1:2" hidden="1" x14ac:dyDescent="0.2">
      <c r="A196" s="31">
        <v>1</v>
      </c>
      <c r="B196" s="37"/>
    </row>
    <row r="197" spans="1:2" hidden="1" x14ac:dyDescent="0.2">
      <c r="A197" s="31">
        <v>2</v>
      </c>
      <c r="B197" s="37"/>
    </row>
    <row r="198" spans="1:2" hidden="1" x14ac:dyDescent="0.2">
      <c r="A198" s="31">
        <v>3</v>
      </c>
      <c r="B198" s="37"/>
    </row>
    <row r="199" spans="1:2" hidden="1" x14ac:dyDescent="0.2">
      <c r="A199" s="31">
        <v>4</v>
      </c>
      <c r="B199" s="37"/>
    </row>
    <row r="200" spans="1:2" hidden="1" x14ac:dyDescent="0.2">
      <c r="A200" s="31">
        <v>5</v>
      </c>
      <c r="B200" s="37"/>
    </row>
    <row r="201" spans="1:2" hidden="1" x14ac:dyDescent="0.2">
      <c r="A201" s="31">
        <v>6</v>
      </c>
      <c r="B201" s="37"/>
    </row>
    <row r="202" spans="1:2" x14ac:dyDescent="0.2"/>
    <row r="203" spans="1:2" ht="28" x14ac:dyDescent="0.2">
      <c r="A203" s="33" t="s">
        <v>25</v>
      </c>
      <c r="B203" s="144" t="s">
        <v>39</v>
      </c>
    </row>
    <row r="204" spans="1:2" x14ac:dyDescent="0.2">
      <c r="A204" s="31">
        <v>1</v>
      </c>
      <c r="B204" s="32" t="s">
        <v>78</v>
      </c>
    </row>
    <row r="205" spans="1:2" x14ac:dyDescent="0.2">
      <c r="A205" s="31">
        <v>2</v>
      </c>
      <c r="B205" s="32" t="s">
        <v>79</v>
      </c>
    </row>
    <row r="206" spans="1:2" x14ac:dyDescent="0.2">
      <c r="A206" s="31">
        <v>3</v>
      </c>
      <c r="B206" s="32" t="s">
        <v>80</v>
      </c>
    </row>
    <row r="207" spans="1:2" x14ac:dyDescent="0.2">
      <c r="A207" s="31">
        <v>4</v>
      </c>
      <c r="B207" s="32" t="s">
        <v>81</v>
      </c>
    </row>
    <row r="208" spans="1:2" x14ac:dyDescent="0.2">
      <c r="A208" s="31">
        <v>5</v>
      </c>
      <c r="B208" s="32" t="s">
        <v>82</v>
      </c>
    </row>
    <row r="209" spans="1:2" x14ac:dyDescent="0.2">
      <c r="A209" s="31">
        <v>6</v>
      </c>
      <c r="B209" s="32" t="s">
        <v>83</v>
      </c>
    </row>
    <row r="210" spans="1:2" x14ac:dyDescent="0.2"/>
    <row r="211" spans="1:2" x14ac:dyDescent="0.2"/>
    <row r="212" spans="1:2" x14ac:dyDescent="0.2"/>
    <row r="213" spans="1:2" x14ac:dyDescent="0.2"/>
    <row r="214" spans="1:2" x14ac:dyDescent="0.2"/>
    <row r="215" spans="1:2" x14ac:dyDescent="0.2"/>
    <row r="216" spans="1:2" x14ac:dyDescent="0.2"/>
    <row r="217" spans="1:2" x14ac:dyDescent="0.2"/>
    <row r="218" spans="1:2" x14ac:dyDescent="0.2"/>
    <row r="219" spans="1:2" x14ac:dyDescent="0.2"/>
    <row r="220" spans="1:2" x14ac:dyDescent="0.2"/>
    <row r="221" spans="1:2" x14ac:dyDescent="0.2"/>
    <row r="222" spans="1:2" x14ac:dyDescent="0.2"/>
    <row r="223" spans="1:2" x14ac:dyDescent="0.2"/>
    <row r="224" spans="1:2"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sheetData>
  <sheetProtection algorithmName="SHA-512" hashValue="jAeKo4o7Ma+T/sFKfJnBpO2Pt2Kyyvv3BuVKo/Zv/K9/88zSBR8ecSIYVsbTnnDOClarn+UhLBV0BLhcNv2ylg==" saltValue="qQeaWsiDOtRhkuId6d/IBQ==" spinCount="100000" sheet="1" objects="1" scenarios="1"/>
  <printOptions horizontalCentered="1"/>
  <pageMargins left="0.23622047244094491" right="0.23622047244094491" top="0.74803149606299213" bottom="0.74803149606299213" header="0.31496062992125984" footer="0.31496062992125984"/>
  <pageSetup paperSize="9" scale="79"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W63"/>
  <sheetViews>
    <sheetView showGridLines="0" zoomScale="80" zoomScaleNormal="80" zoomScaleSheetLayoutView="80" zoomScalePageLayoutView="80" workbookViewId="0">
      <selection activeCell="L26" sqref="L26"/>
    </sheetView>
  </sheetViews>
  <sheetFormatPr baseColWidth="10" defaultColWidth="0" defaultRowHeight="14" x14ac:dyDescent="0.15"/>
  <cols>
    <col min="1" max="1" width="2.83203125" style="1" customWidth="1"/>
    <col min="2" max="2" width="22.6640625" style="1" customWidth="1"/>
    <col min="3" max="8" width="9.6640625" style="1" customWidth="1"/>
    <col min="9" max="9" width="9.1640625" style="1" customWidth="1"/>
    <col min="10" max="10" width="22.6640625" style="1" customWidth="1"/>
    <col min="11" max="16" width="9.6640625" style="1" customWidth="1"/>
    <col min="17" max="17" width="8.83203125" style="1" customWidth="1"/>
    <col min="18" max="16384" width="8.83203125" style="1" hidden="1"/>
  </cols>
  <sheetData>
    <row r="1" spans="1:23" ht="16" customHeight="1" x14ac:dyDescent="0.15">
      <c r="A1" s="229" t="str">
        <f>'REKOD PRESTASI MURID'!A7</f>
        <v>BAHASA INGGERIS</v>
      </c>
      <c r="B1" s="229"/>
      <c r="C1" s="229"/>
      <c r="D1" s="229"/>
      <c r="E1" s="229"/>
      <c r="F1" s="229"/>
      <c r="G1" s="229"/>
      <c r="H1" s="229"/>
      <c r="I1" s="229"/>
      <c r="J1" s="229"/>
      <c r="K1" s="229"/>
      <c r="L1" s="229"/>
      <c r="M1" s="229"/>
      <c r="N1" s="229"/>
      <c r="O1" s="229"/>
      <c r="P1" s="229"/>
      <c r="Q1" s="229"/>
    </row>
    <row r="2" spans="1:23" ht="16" customHeight="1" x14ac:dyDescent="0.15">
      <c r="A2" s="229"/>
      <c r="B2" s="229"/>
      <c r="C2" s="229"/>
      <c r="D2" s="229"/>
      <c r="E2" s="229"/>
      <c r="F2" s="229"/>
      <c r="G2" s="229"/>
      <c r="H2" s="229"/>
      <c r="I2" s="229"/>
      <c r="J2" s="229"/>
      <c r="K2" s="229"/>
      <c r="L2" s="229"/>
      <c r="M2" s="229"/>
      <c r="N2" s="229"/>
      <c r="O2" s="229"/>
      <c r="P2" s="229"/>
      <c r="Q2" s="229"/>
    </row>
    <row r="3" spans="1:23" ht="16" customHeight="1" x14ac:dyDescent="0.15">
      <c r="A3" s="167"/>
      <c r="B3" s="167"/>
      <c r="C3" s="167"/>
      <c r="D3" s="167"/>
      <c r="E3" s="167"/>
      <c r="F3" s="167"/>
      <c r="G3" s="167"/>
      <c r="H3" s="168" t="s">
        <v>67</v>
      </c>
      <c r="I3" s="169" t="str">
        <f>'REKOD PRESTASI MURID'!D1</f>
        <v>SK TUNKU LAKSAMANA</v>
      </c>
      <c r="J3" s="167"/>
      <c r="K3" s="167"/>
      <c r="L3" s="168" t="s">
        <v>68</v>
      </c>
      <c r="M3" s="169" t="str">
        <f>'REKOD PRESTASI MURID'!D6</f>
        <v>MUHD HIBATUL HAKIMI BIN YOSRI</v>
      </c>
      <c r="N3" s="167"/>
      <c r="O3" s="167"/>
      <c r="P3" s="167"/>
      <c r="Q3" s="167"/>
    </row>
    <row r="4" spans="1:23" ht="16" customHeight="1" x14ac:dyDescent="0.15">
      <c r="A4" s="167"/>
      <c r="B4" s="167"/>
      <c r="C4" s="167"/>
      <c r="D4" s="167"/>
      <c r="E4" s="167"/>
      <c r="F4" s="167"/>
      <c r="G4" s="167"/>
      <c r="H4" s="168" t="s">
        <v>19</v>
      </c>
      <c r="I4" s="169" t="str">
        <f>'REKOD PRESTASI MURID'!D7</f>
        <v>TAHUN 2 BESTARI</v>
      </c>
      <c r="J4" s="167"/>
      <c r="K4" s="167"/>
      <c r="L4" s="167"/>
      <c r="M4" s="167"/>
      <c r="N4" s="167"/>
      <c r="O4" s="167"/>
      <c r="P4" s="167"/>
      <c r="Q4" s="167"/>
    </row>
    <row r="5" spans="1:23" ht="16" customHeight="1" x14ac:dyDescent="0.15">
      <c r="A5" s="2"/>
      <c r="B5" s="2"/>
      <c r="C5" s="2"/>
      <c r="D5" s="2"/>
      <c r="E5" s="2"/>
      <c r="F5" s="2"/>
      <c r="G5" s="2"/>
      <c r="H5" s="3"/>
      <c r="I5" s="3"/>
      <c r="J5" s="2"/>
      <c r="K5" s="2"/>
      <c r="L5" s="2"/>
      <c r="M5" s="2"/>
      <c r="N5" s="2"/>
      <c r="O5" s="21"/>
      <c r="P5" s="21"/>
      <c r="Q5" s="21"/>
    </row>
    <row r="6" spans="1:23" ht="18" x14ac:dyDescent="0.2">
      <c r="A6" s="4"/>
      <c r="B6" s="5" t="str">
        <f>'REKOD PRESTASI MURID'!E11</f>
        <v>MENDENGAR (LISTENING)</v>
      </c>
      <c r="C6" s="6"/>
      <c r="D6" s="6"/>
      <c r="E6" s="6"/>
      <c r="F6" s="6"/>
      <c r="G6" s="6"/>
      <c r="H6" s="7"/>
      <c r="I6" s="4"/>
      <c r="J6" s="5" t="str">
        <f>'REKOD PRESTASI MURID'!F11</f>
        <v>BERTUTUR (SPEAKING)</v>
      </c>
      <c r="K6" s="6"/>
      <c r="L6" s="6"/>
      <c r="M6" s="6"/>
      <c r="N6" s="6"/>
      <c r="O6" s="6"/>
      <c r="P6" s="7"/>
      <c r="Q6" s="6"/>
    </row>
    <row r="7" spans="1:23" ht="16" x14ac:dyDescent="0.2">
      <c r="A7" s="8"/>
      <c r="B7" s="9" t="s">
        <v>25</v>
      </c>
      <c r="C7" s="10" t="s">
        <v>30</v>
      </c>
      <c r="D7" s="10" t="s">
        <v>31</v>
      </c>
      <c r="E7" s="10" t="s">
        <v>32</v>
      </c>
      <c r="F7" s="10" t="s">
        <v>33</v>
      </c>
      <c r="G7" s="10" t="s">
        <v>34</v>
      </c>
      <c r="H7" s="10" t="s">
        <v>35</v>
      </c>
      <c r="I7" s="8"/>
      <c r="J7" s="9" t="s">
        <v>25</v>
      </c>
      <c r="K7" s="10" t="s">
        <v>30</v>
      </c>
      <c r="L7" s="10" t="s">
        <v>31</v>
      </c>
      <c r="M7" s="10" t="s">
        <v>32</v>
      </c>
      <c r="N7" s="10" t="s">
        <v>33</v>
      </c>
      <c r="O7" s="10" t="s">
        <v>34</v>
      </c>
      <c r="P7" s="10" t="s">
        <v>35</v>
      </c>
      <c r="Q7" s="8"/>
    </row>
    <row r="8" spans="1:23" x14ac:dyDescent="0.15">
      <c r="A8" s="8"/>
      <c r="B8" s="11" t="s">
        <v>36</v>
      </c>
      <c r="C8" s="11">
        <f>COUNTIF('REKOD PRESTASI MURID'!$E$12:$E$65,1)</f>
        <v>7</v>
      </c>
      <c r="D8" s="11">
        <f>COUNTIF('REKOD PRESTASI MURID'!$E$12:$E$65,2)</f>
        <v>5</v>
      </c>
      <c r="E8" s="11">
        <f>COUNTIF('REKOD PRESTASI MURID'!$E$12:$E$65,3)</f>
        <v>4</v>
      </c>
      <c r="F8" s="11">
        <f>COUNTIF('REKOD PRESTASI MURID'!$E$12:$E$65,4)</f>
        <v>2</v>
      </c>
      <c r="G8" s="11">
        <f>COUNTIF('REKOD PRESTASI MURID'!$E$12:$E$65,5)</f>
        <v>0</v>
      </c>
      <c r="H8" s="11">
        <f>COUNTIF('REKOD PRESTASI MURID'!$E$12:$E$65,6)</f>
        <v>0</v>
      </c>
      <c r="I8" s="8"/>
      <c r="J8" s="11" t="s">
        <v>36</v>
      </c>
      <c r="K8" s="11">
        <f>COUNTIF('REKOD PRESTASI MURID'!$F$12:$F$65,1)</f>
        <v>5</v>
      </c>
      <c r="L8" s="11">
        <f>COUNTIF('REKOD PRESTASI MURID'!$F$12:$F$65,2)</f>
        <v>7</v>
      </c>
      <c r="M8" s="11">
        <f>COUNTIF('REKOD PRESTASI MURID'!$F$12:$F$65,3)</f>
        <v>4</v>
      </c>
      <c r="N8" s="11">
        <f>COUNTIF('REKOD PRESTASI MURID'!$F$12:$F$65,4)</f>
        <v>2</v>
      </c>
      <c r="O8" s="11">
        <f>COUNTIF('REKOD PRESTASI MURID'!$F$12:$F$65,5)</f>
        <v>0</v>
      </c>
      <c r="P8" s="11">
        <f>COUNTIF('REKOD PRESTASI MURID'!$F$12:$F$65,6)</f>
        <v>0</v>
      </c>
      <c r="Q8" s="8"/>
    </row>
    <row r="9" spans="1:23" x14ac:dyDescent="0.15">
      <c r="A9" s="8"/>
      <c r="B9" s="8"/>
      <c r="C9" s="8"/>
      <c r="D9" s="8"/>
      <c r="E9" s="8"/>
      <c r="F9" s="8"/>
      <c r="G9" s="8"/>
      <c r="H9" s="8"/>
      <c r="I9" s="8"/>
      <c r="J9" s="8"/>
      <c r="K9" s="8"/>
      <c r="L9" s="8"/>
      <c r="M9" s="8"/>
      <c r="N9" s="8"/>
      <c r="O9" s="8"/>
      <c r="P9" s="8"/>
      <c r="Q9" s="8"/>
    </row>
    <row r="10" spans="1:23" x14ac:dyDescent="0.15">
      <c r="A10" s="8"/>
      <c r="B10" s="8"/>
      <c r="C10" s="8"/>
      <c r="D10" s="8"/>
      <c r="E10" s="8"/>
      <c r="F10" s="6"/>
      <c r="G10" s="6"/>
      <c r="H10" s="6"/>
      <c r="I10" s="6"/>
      <c r="J10" s="4"/>
      <c r="K10" s="4"/>
      <c r="L10" s="4"/>
      <c r="M10" s="4"/>
      <c r="N10" s="4"/>
      <c r="O10" s="4"/>
      <c r="P10" s="4"/>
      <c r="Q10" s="4"/>
    </row>
    <row r="11" spans="1:23" x14ac:dyDescent="0.15">
      <c r="A11" s="8"/>
      <c r="B11" s="8"/>
      <c r="C11" s="8"/>
      <c r="D11" s="8"/>
      <c r="E11" s="8"/>
      <c r="F11" s="6"/>
      <c r="G11" s="6"/>
      <c r="H11" s="6"/>
      <c r="I11" s="6"/>
      <c r="J11" s="4"/>
      <c r="K11" s="4"/>
      <c r="L11" s="4"/>
      <c r="M11" s="4"/>
      <c r="N11" s="4"/>
      <c r="O11" s="4"/>
      <c r="P11" s="4"/>
      <c r="Q11" s="4"/>
    </row>
    <row r="12" spans="1:23" x14ac:dyDescent="0.15">
      <c r="A12" s="8"/>
      <c r="B12" s="8"/>
      <c r="C12" s="8"/>
      <c r="D12" s="8"/>
      <c r="E12" s="8"/>
      <c r="F12" s="6"/>
      <c r="G12" s="6"/>
      <c r="H12" s="6"/>
      <c r="I12" s="6"/>
      <c r="J12" s="4"/>
      <c r="K12" s="4"/>
      <c r="L12" s="4"/>
      <c r="M12" s="4"/>
      <c r="N12" s="4"/>
      <c r="O12" s="4"/>
      <c r="P12" s="4"/>
      <c r="Q12" s="4"/>
    </row>
    <row r="13" spans="1:23" x14ac:dyDescent="0.15">
      <c r="A13" s="8"/>
      <c r="B13" s="8"/>
      <c r="C13" s="8"/>
      <c r="D13" s="8"/>
      <c r="E13" s="8"/>
      <c r="F13" s="6"/>
      <c r="G13" s="6"/>
      <c r="H13" s="6"/>
      <c r="I13" s="6"/>
      <c r="J13" s="4"/>
      <c r="K13" s="4"/>
      <c r="L13" s="4"/>
      <c r="M13" s="4"/>
      <c r="N13" s="4"/>
      <c r="O13" s="4"/>
      <c r="P13" s="4"/>
      <c r="Q13" s="4"/>
    </row>
    <row r="14" spans="1:23" x14ac:dyDescent="0.15">
      <c r="A14" s="8"/>
      <c r="B14" s="8"/>
      <c r="C14" s="8"/>
      <c r="D14" s="8"/>
      <c r="E14" s="8"/>
      <c r="F14" s="6"/>
      <c r="G14" s="6"/>
      <c r="H14" s="6"/>
      <c r="I14" s="6"/>
      <c r="J14" s="4"/>
      <c r="K14" s="4"/>
      <c r="L14" s="4"/>
      <c r="M14" s="4"/>
      <c r="N14" s="4"/>
      <c r="O14" s="4"/>
      <c r="P14" s="4"/>
      <c r="Q14" s="4"/>
    </row>
    <row r="15" spans="1:23" x14ac:dyDescent="0.15">
      <c r="A15" s="8"/>
      <c r="B15" s="8"/>
      <c r="C15" s="8"/>
      <c r="D15" s="8"/>
      <c r="E15" s="8"/>
      <c r="F15" s="6"/>
      <c r="G15" s="6"/>
      <c r="H15" s="6"/>
      <c r="I15" s="6"/>
      <c r="J15" s="4"/>
      <c r="K15" s="4"/>
      <c r="L15" s="4"/>
      <c r="M15" s="4"/>
      <c r="N15" s="4"/>
      <c r="O15" s="4"/>
      <c r="P15" s="4"/>
      <c r="Q15" s="4"/>
    </row>
    <row r="16" spans="1:23" x14ac:dyDescent="0.15">
      <c r="A16" s="8"/>
      <c r="B16" s="8"/>
      <c r="C16" s="8"/>
      <c r="D16" s="8"/>
      <c r="E16" s="8"/>
      <c r="F16" s="6"/>
      <c r="G16" s="6"/>
      <c r="H16" s="6"/>
      <c r="I16" s="6"/>
      <c r="J16" s="4"/>
      <c r="K16" s="4"/>
      <c r="L16" s="4"/>
      <c r="M16" s="4"/>
      <c r="N16" s="4"/>
      <c r="O16" s="4"/>
      <c r="P16" s="4"/>
      <c r="Q16" s="4"/>
      <c r="W16" s="22"/>
    </row>
    <row r="17" spans="1:17" x14ac:dyDescent="0.15">
      <c r="A17" s="8"/>
      <c r="B17" s="8"/>
      <c r="C17" s="8"/>
      <c r="D17" s="8"/>
      <c r="E17" s="8"/>
      <c r="F17" s="6"/>
      <c r="G17" s="6"/>
      <c r="H17" s="6"/>
      <c r="I17" s="6"/>
      <c r="J17" s="4"/>
      <c r="K17" s="4"/>
      <c r="L17" s="4"/>
      <c r="M17" s="4"/>
      <c r="N17" s="4"/>
      <c r="O17" s="4"/>
      <c r="P17" s="4"/>
      <c r="Q17" s="4"/>
    </row>
    <row r="18" spans="1:17" x14ac:dyDescent="0.15">
      <c r="A18" s="8"/>
      <c r="B18" s="8"/>
      <c r="C18" s="8"/>
      <c r="D18" s="8"/>
      <c r="E18" s="8"/>
      <c r="F18" s="8"/>
      <c r="G18" s="8"/>
      <c r="H18" s="8"/>
      <c r="I18" s="8"/>
      <c r="J18" s="8"/>
      <c r="K18" s="8"/>
      <c r="L18" s="8"/>
      <c r="M18" s="8"/>
      <c r="N18" s="8"/>
      <c r="O18" s="8"/>
      <c r="P18" s="8"/>
      <c r="Q18" s="8"/>
    </row>
    <row r="19" spans="1:17" x14ac:dyDescent="0.15">
      <c r="A19" s="8"/>
      <c r="B19" s="8"/>
      <c r="C19" s="8"/>
      <c r="D19" s="8"/>
      <c r="E19" s="8"/>
      <c r="F19" s="8"/>
      <c r="G19" s="8"/>
      <c r="H19" s="8"/>
      <c r="I19" s="8"/>
      <c r="J19" s="8"/>
      <c r="K19" s="8"/>
      <c r="L19" s="8"/>
      <c r="M19" s="8"/>
      <c r="N19" s="8"/>
      <c r="O19" s="8"/>
      <c r="P19" s="8"/>
      <c r="Q19" s="8"/>
    </row>
    <row r="20" spans="1:17" x14ac:dyDescent="0.15">
      <c r="A20" s="8"/>
      <c r="B20" s="8"/>
      <c r="C20" s="8"/>
      <c r="D20" s="8"/>
      <c r="E20" s="8"/>
      <c r="F20" s="8"/>
      <c r="G20" s="8"/>
      <c r="H20" s="8"/>
      <c r="I20" s="8"/>
      <c r="J20" s="8"/>
      <c r="K20" s="8"/>
      <c r="L20" s="8"/>
      <c r="M20" s="8"/>
      <c r="N20" s="8"/>
      <c r="O20" s="8"/>
      <c r="P20" s="8"/>
      <c r="Q20" s="8"/>
    </row>
    <row r="21" spans="1:17" x14ac:dyDescent="0.15">
      <c r="A21" s="8"/>
      <c r="B21" s="12"/>
      <c r="C21" s="13"/>
      <c r="D21" s="14"/>
      <c r="E21" s="14"/>
      <c r="F21" s="15" t="s">
        <v>37</v>
      </c>
      <c r="G21" s="16">
        <f>SUM(C8:H8)</f>
        <v>18</v>
      </c>
      <c r="H21" s="15" t="s">
        <v>38</v>
      </c>
      <c r="I21" s="8"/>
      <c r="J21" s="8"/>
      <c r="K21" s="8"/>
      <c r="L21" s="8"/>
      <c r="M21" s="8"/>
      <c r="N21" s="15" t="s">
        <v>37</v>
      </c>
      <c r="O21" s="16">
        <f>SUM(K8:P8)</f>
        <v>18</v>
      </c>
      <c r="P21" s="15" t="s">
        <v>38</v>
      </c>
      <c r="Q21" s="8"/>
    </row>
    <row r="22" spans="1:17" ht="16" customHeight="1" x14ac:dyDescent="0.15">
      <c r="A22" s="4"/>
      <c r="B22" s="6"/>
      <c r="C22" s="6"/>
      <c r="D22" s="6"/>
      <c r="E22" s="6"/>
      <c r="F22" s="4"/>
      <c r="G22" s="6"/>
      <c r="H22" s="6"/>
      <c r="I22" s="4"/>
      <c r="J22" s="4"/>
      <c r="K22" s="4"/>
      <c r="L22" s="4"/>
      <c r="M22" s="4"/>
      <c r="N22" s="4"/>
      <c r="O22" s="18"/>
      <c r="P22" s="6"/>
      <c r="Q22" s="6"/>
    </row>
    <row r="23" spans="1:17" ht="16" customHeight="1" x14ac:dyDescent="0.15">
      <c r="A23" s="4"/>
      <c r="B23" s="4"/>
      <c r="C23" s="4"/>
      <c r="D23" s="4"/>
      <c r="E23" s="4"/>
      <c r="F23" s="4"/>
      <c r="G23" s="6"/>
      <c r="H23" s="17"/>
      <c r="I23" s="4"/>
      <c r="J23" s="4"/>
      <c r="K23" s="4"/>
      <c r="L23" s="4"/>
      <c r="M23" s="4"/>
      <c r="N23" s="4"/>
      <c r="O23" s="6"/>
      <c r="P23" s="17"/>
      <c r="Q23" s="6"/>
    </row>
    <row r="24" spans="1:17" ht="18" x14ac:dyDescent="0.2">
      <c r="A24" s="4"/>
      <c r="B24" s="5" t="str">
        <f>'REKOD PRESTASI MURID'!G11</f>
        <v>MEMBACA (READING)</v>
      </c>
      <c r="C24" s="18"/>
      <c r="D24" s="18"/>
      <c r="E24" s="18"/>
      <c r="F24" s="18"/>
      <c r="G24" s="18"/>
      <c r="H24" s="7"/>
      <c r="I24" s="4"/>
      <c r="J24" s="141" t="str">
        <f>'REKOD PRESTASI MURID'!H11</f>
        <v>MENULIS (WRITING)</v>
      </c>
      <c r="K24" s="142"/>
      <c r="L24" s="142"/>
      <c r="M24" s="142"/>
      <c r="N24" s="142"/>
      <c r="O24" s="142"/>
      <c r="P24" s="143"/>
      <c r="Q24" s="6"/>
    </row>
    <row r="25" spans="1:17" ht="16" x14ac:dyDescent="0.2">
      <c r="A25" s="8"/>
      <c r="B25" s="9" t="s">
        <v>25</v>
      </c>
      <c r="C25" s="10" t="s">
        <v>30</v>
      </c>
      <c r="D25" s="10" t="s">
        <v>31</v>
      </c>
      <c r="E25" s="10" t="s">
        <v>32</v>
      </c>
      <c r="F25" s="10" t="s">
        <v>33</v>
      </c>
      <c r="G25" s="10" t="s">
        <v>34</v>
      </c>
      <c r="H25" s="10" t="s">
        <v>35</v>
      </c>
      <c r="I25" s="8"/>
      <c r="J25" s="9" t="s">
        <v>25</v>
      </c>
      <c r="K25" s="10" t="s">
        <v>30</v>
      </c>
      <c r="L25" s="10" t="s">
        <v>31</v>
      </c>
      <c r="M25" s="10" t="s">
        <v>32</v>
      </c>
      <c r="N25" s="10" t="s">
        <v>33</v>
      </c>
      <c r="O25" s="10" t="s">
        <v>34</v>
      </c>
      <c r="P25" s="10" t="s">
        <v>35</v>
      </c>
      <c r="Q25" s="8"/>
    </row>
    <row r="26" spans="1:17" x14ac:dyDescent="0.15">
      <c r="A26" s="8"/>
      <c r="B26" s="11" t="s">
        <v>36</v>
      </c>
      <c r="C26" s="11">
        <f>COUNTIF('REKOD PRESTASI MURID'!$G$12:$G$65,1)</f>
        <v>8</v>
      </c>
      <c r="D26" s="11">
        <f>COUNTIF('REKOD PRESTASI MURID'!$G$12:$G$65,2)</f>
        <v>1</v>
      </c>
      <c r="E26" s="11">
        <f>COUNTIF('REKOD PRESTASI MURID'!$G$12:$G$65,3)</f>
        <v>6</v>
      </c>
      <c r="F26" s="11">
        <f>COUNTIF('REKOD PRESTASI MURID'!$G$12:$G$65,4)</f>
        <v>3</v>
      </c>
      <c r="G26" s="11">
        <f>COUNTIF('REKOD PRESTASI MURID'!$G$12:$G$65,5)</f>
        <v>0</v>
      </c>
      <c r="H26" s="11">
        <f>COUNTIF('REKOD PRESTASI MURID'!$G$12:$G$65,6)</f>
        <v>0</v>
      </c>
      <c r="I26" s="8"/>
      <c r="J26" s="11" t="s">
        <v>36</v>
      </c>
      <c r="K26" s="11">
        <f>COUNTIF('REKOD PRESTASI MURID'!$H$12:$H$65,1)</f>
        <v>8</v>
      </c>
      <c r="L26" s="11">
        <f>COUNTIF('REKOD PRESTASI MURID'!$H$12:$H$65,2)</f>
        <v>3</v>
      </c>
      <c r="M26" s="11">
        <f>COUNTIF('REKOD PRESTASI MURID'!$H$12:$H$65,3)</f>
        <v>3</v>
      </c>
      <c r="N26" s="11">
        <f>COUNTIF('REKOD PRESTASI MURID'!$H$12:$H$65,4)</f>
        <v>4</v>
      </c>
      <c r="O26" s="11">
        <f>COUNTIF('REKOD PRESTASI MURID'!$H$12:$H$65,5)</f>
        <v>0</v>
      </c>
      <c r="P26" s="11">
        <f>COUNTIF('REKOD PRESTASI MURID'!$H$12:$H$65,6)</f>
        <v>0</v>
      </c>
      <c r="Q26" s="8"/>
    </row>
    <row r="27" spans="1:17" x14ac:dyDescent="0.15">
      <c r="A27" s="8"/>
      <c r="B27" s="19"/>
      <c r="C27" s="19"/>
      <c r="D27" s="19"/>
      <c r="E27" s="19"/>
      <c r="F27" s="19"/>
      <c r="G27" s="19"/>
      <c r="H27" s="19"/>
      <c r="I27" s="8"/>
      <c r="J27" s="163"/>
      <c r="K27" s="19"/>
      <c r="L27" s="19"/>
      <c r="M27" s="19"/>
      <c r="N27" s="19"/>
      <c r="O27" s="19"/>
      <c r="P27" s="164"/>
      <c r="Q27" s="8"/>
    </row>
    <row r="28" spans="1:17" x14ac:dyDescent="0.15">
      <c r="A28" s="8"/>
      <c r="B28" s="19"/>
      <c r="C28" s="19"/>
      <c r="D28" s="19"/>
      <c r="E28" s="19"/>
      <c r="F28" s="19"/>
      <c r="G28" s="19"/>
      <c r="H28" s="19"/>
      <c r="I28" s="8"/>
      <c r="J28" s="19"/>
      <c r="K28" s="19"/>
      <c r="L28" s="19"/>
      <c r="M28" s="19"/>
      <c r="N28" s="19"/>
      <c r="O28" s="19"/>
      <c r="P28" s="19"/>
      <c r="Q28" s="8"/>
    </row>
    <row r="29" spans="1:17" x14ac:dyDescent="0.15">
      <c r="A29" s="8"/>
      <c r="B29" s="19"/>
      <c r="C29" s="19"/>
      <c r="D29" s="19"/>
      <c r="E29" s="19"/>
      <c r="F29" s="19"/>
      <c r="G29" s="19"/>
      <c r="H29" s="19"/>
      <c r="I29" s="8"/>
      <c r="J29" s="19"/>
      <c r="K29" s="19"/>
      <c r="L29" s="19"/>
      <c r="M29" s="19"/>
      <c r="N29" s="19"/>
      <c r="O29" s="19"/>
      <c r="P29" s="19"/>
      <c r="Q29" s="8"/>
    </row>
    <row r="30" spans="1:17" x14ac:dyDescent="0.15">
      <c r="A30" s="8"/>
      <c r="B30" s="19"/>
      <c r="C30" s="19"/>
      <c r="D30" s="19"/>
      <c r="E30" s="19"/>
      <c r="F30" s="19"/>
      <c r="G30" s="19"/>
      <c r="H30" s="19"/>
      <c r="I30" s="8"/>
      <c r="J30" s="19"/>
      <c r="K30" s="19"/>
      <c r="L30" s="19"/>
      <c r="M30" s="19"/>
      <c r="N30" s="19"/>
      <c r="O30" s="19"/>
      <c r="P30" s="19"/>
      <c r="Q30" s="8"/>
    </row>
    <row r="31" spans="1:17" x14ac:dyDescent="0.15">
      <c r="A31" s="8"/>
      <c r="B31" s="19"/>
      <c r="C31" s="19"/>
      <c r="D31" s="19"/>
      <c r="E31" s="19"/>
      <c r="F31" s="19"/>
      <c r="G31" s="19"/>
      <c r="H31" s="19"/>
      <c r="I31" s="8"/>
      <c r="J31" s="19"/>
      <c r="K31" s="19"/>
      <c r="L31" s="19"/>
      <c r="M31" s="19"/>
      <c r="N31" s="19"/>
      <c r="O31" s="19"/>
      <c r="P31" s="19"/>
      <c r="Q31" s="8"/>
    </row>
    <row r="32" spans="1:17" x14ac:dyDescent="0.15">
      <c r="A32" s="8"/>
      <c r="B32" s="19"/>
      <c r="C32" s="19"/>
      <c r="D32" s="19"/>
      <c r="E32" s="19"/>
      <c r="F32" s="19"/>
      <c r="G32" s="19"/>
      <c r="H32" s="19"/>
      <c r="I32" s="8"/>
      <c r="J32" s="19"/>
      <c r="K32" s="19"/>
      <c r="L32" s="19"/>
      <c r="M32" s="19"/>
      <c r="N32" s="19"/>
      <c r="O32" s="19"/>
      <c r="P32" s="19"/>
      <c r="Q32" s="8"/>
    </row>
    <row r="33" spans="1:17" x14ac:dyDescent="0.15">
      <c r="A33" s="8"/>
      <c r="B33" s="19"/>
      <c r="C33" s="19"/>
      <c r="D33" s="19"/>
      <c r="E33" s="19"/>
      <c r="F33" s="19"/>
      <c r="G33" s="19"/>
      <c r="H33" s="19"/>
      <c r="I33" s="8"/>
      <c r="J33" s="19"/>
      <c r="K33" s="19"/>
      <c r="L33" s="19"/>
      <c r="M33" s="19"/>
      <c r="N33" s="19"/>
      <c r="O33" s="19"/>
      <c r="P33" s="19"/>
      <c r="Q33" s="8"/>
    </row>
    <row r="34" spans="1:17" x14ac:dyDescent="0.15">
      <c r="A34" s="8"/>
      <c r="B34" s="19"/>
      <c r="C34" s="19"/>
      <c r="D34" s="19"/>
      <c r="E34" s="19"/>
      <c r="F34" s="19"/>
      <c r="G34" s="19"/>
      <c r="H34" s="19"/>
      <c r="I34" s="8"/>
      <c r="J34" s="19"/>
      <c r="K34" s="19"/>
      <c r="L34" s="19"/>
      <c r="M34" s="19"/>
      <c r="N34" s="19"/>
      <c r="O34" s="19"/>
      <c r="P34" s="19"/>
      <c r="Q34" s="8"/>
    </row>
    <row r="35" spans="1:17" x14ac:dyDescent="0.15">
      <c r="A35" s="8"/>
      <c r="B35" s="19"/>
      <c r="C35" s="19"/>
      <c r="D35" s="19"/>
      <c r="E35" s="19"/>
      <c r="F35" s="19"/>
      <c r="G35" s="19"/>
      <c r="H35" s="19"/>
      <c r="I35" s="8"/>
      <c r="J35" s="19"/>
      <c r="K35" s="19"/>
      <c r="L35" s="19"/>
      <c r="M35" s="19"/>
      <c r="N35" s="19"/>
      <c r="O35" s="19"/>
      <c r="P35" s="19"/>
      <c r="Q35" s="8"/>
    </row>
    <row r="36" spans="1:17" x14ac:dyDescent="0.15">
      <c r="A36" s="8"/>
      <c r="B36" s="19"/>
      <c r="C36" s="19"/>
      <c r="D36" s="19"/>
      <c r="E36" s="19"/>
      <c r="F36" s="19"/>
      <c r="G36" s="19"/>
      <c r="H36" s="19"/>
      <c r="I36" s="8"/>
      <c r="J36" s="19"/>
      <c r="K36" s="19"/>
      <c r="L36" s="19"/>
      <c r="M36" s="19"/>
      <c r="N36" s="19"/>
      <c r="O36" s="19"/>
      <c r="P36" s="19"/>
      <c r="Q36" s="8"/>
    </row>
    <row r="37" spans="1:17" x14ac:dyDescent="0.15">
      <c r="A37" s="8"/>
      <c r="B37" s="19"/>
      <c r="C37" s="19"/>
      <c r="D37" s="19"/>
      <c r="E37" s="19"/>
      <c r="F37" s="19"/>
      <c r="G37" s="19"/>
      <c r="H37" s="19"/>
      <c r="I37" s="8"/>
      <c r="J37" s="19"/>
      <c r="K37" s="19"/>
      <c r="L37" s="19"/>
      <c r="M37" s="19"/>
      <c r="N37" s="19"/>
      <c r="O37" s="19"/>
      <c r="P37" s="19"/>
      <c r="Q37" s="8"/>
    </row>
    <row r="38" spans="1:17" x14ac:dyDescent="0.15">
      <c r="A38" s="8"/>
      <c r="B38" s="19"/>
      <c r="C38" s="19"/>
      <c r="D38" s="19"/>
      <c r="E38" s="19"/>
      <c r="F38" s="19"/>
      <c r="G38" s="19"/>
      <c r="H38" s="19"/>
      <c r="I38" s="8"/>
      <c r="J38" s="19"/>
      <c r="K38" s="19"/>
      <c r="L38" s="19"/>
      <c r="M38" s="19"/>
      <c r="N38" s="19"/>
      <c r="O38" s="19"/>
      <c r="P38" s="19"/>
      <c r="Q38" s="8"/>
    </row>
    <row r="39" spans="1:17" ht="16" customHeight="1" x14ac:dyDescent="0.15">
      <c r="A39" s="8"/>
      <c r="B39" s="19"/>
      <c r="C39" s="19"/>
      <c r="D39" s="19"/>
      <c r="E39" s="19"/>
      <c r="F39" s="15" t="s">
        <v>37</v>
      </c>
      <c r="G39" s="16">
        <f>SUM(C26:H26)</f>
        <v>18</v>
      </c>
      <c r="H39" s="15" t="s">
        <v>38</v>
      </c>
      <c r="I39" s="14"/>
      <c r="J39" s="19"/>
      <c r="K39" s="19"/>
      <c r="L39" s="19"/>
      <c r="M39" s="19"/>
      <c r="N39" s="15" t="s">
        <v>37</v>
      </c>
      <c r="O39" s="16">
        <f>SUM(K26:P26)</f>
        <v>18</v>
      </c>
      <c r="P39" s="15" t="s">
        <v>38</v>
      </c>
      <c r="Q39" s="8"/>
    </row>
    <row r="40" spans="1:17" x14ac:dyDescent="0.15">
      <c r="A40" s="8"/>
      <c r="B40" s="8"/>
      <c r="C40" s="8"/>
      <c r="D40" s="8"/>
      <c r="E40" s="8"/>
      <c r="F40" s="8"/>
      <c r="G40" s="14"/>
      <c r="H40" s="20"/>
      <c r="I40" s="14"/>
      <c r="J40" s="8"/>
      <c r="K40" s="8"/>
      <c r="L40" s="8"/>
      <c r="M40" s="8"/>
      <c r="N40" s="8"/>
      <c r="O40" s="14"/>
      <c r="P40" s="20"/>
      <c r="Q40" s="8"/>
    </row>
    <row r="41" spans="1:17" x14ac:dyDescent="0.15">
      <c r="A41" s="8"/>
      <c r="B41" s="8"/>
      <c r="C41" s="8"/>
      <c r="D41" s="8"/>
      <c r="E41" s="8"/>
      <c r="F41" s="8"/>
      <c r="G41" s="8"/>
      <c r="H41" s="8"/>
      <c r="I41" s="8"/>
      <c r="J41" s="8"/>
      <c r="K41" s="8"/>
      <c r="L41" s="8"/>
      <c r="M41" s="8"/>
      <c r="N41" s="8"/>
      <c r="O41" s="8"/>
      <c r="P41" s="8"/>
      <c r="Q41" s="8"/>
    </row>
    <row r="42" spans="1:17" ht="18" x14ac:dyDescent="0.2">
      <c r="A42" s="8"/>
      <c r="B42" s="141" t="str">
        <f>'REKOD PRESTASI MURID'!AD9</f>
        <v>TAHAP PENGUASAAN KESELURUHAN</v>
      </c>
      <c r="C42" s="142"/>
      <c r="D42" s="142"/>
      <c r="E42" s="142"/>
      <c r="F42" s="142"/>
      <c r="G42" s="142"/>
      <c r="H42" s="143"/>
      <c r="I42" s="8"/>
      <c r="J42" s="8"/>
      <c r="K42" s="8"/>
      <c r="L42" s="8"/>
      <c r="M42" s="8"/>
      <c r="N42" s="8"/>
      <c r="O42" s="8"/>
      <c r="P42" s="8"/>
      <c r="Q42" s="8"/>
    </row>
    <row r="43" spans="1:17" ht="16" x14ac:dyDescent="0.2">
      <c r="A43" s="8"/>
      <c r="B43" s="9" t="s">
        <v>25</v>
      </c>
      <c r="C43" s="10" t="s">
        <v>30</v>
      </c>
      <c r="D43" s="10" t="s">
        <v>31</v>
      </c>
      <c r="E43" s="10" t="s">
        <v>32</v>
      </c>
      <c r="F43" s="10" t="s">
        <v>33</v>
      </c>
      <c r="G43" s="10" t="s">
        <v>34</v>
      </c>
      <c r="H43" s="10" t="s">
        <v>35</v>
      </c>
      <c r="I43" s="8"/>
      <c r="J43" s="8"/>
      <c r="K43" s="8"/>
      <c r="L43" s="8"/>
      <c r="M43" s="8"/>
      <c r="N43" s="8"/>
      <c r="O43" s="8"/>
      <c r="P43" s="8"/>
      <c r="Q43" s="8"/>
    </row>
    <row r="44" spans="1:17" x14ac:dyDescent="0.15">
      <c r="A44" s="8"/>
      <c r="B44" s="11" t="s">
        <v>36</v>
      </c>
      <c r="C44" s="11">
        <f>COUNTIF('REKOD PRESTASI MURID'!$AD$12:$AD$65,1)</f>
        <v>5</v>
      </c>
      <c r="D44" s="11">
        <f>COUNTIF('REKOD PRESTASI MURID'!$AD$12:$AD$65,2)</f>
        <v>4</v>
      </c>
      <c r="E44" s="11">
        <f>COUNTIF('REKOD PRESTASI MURID'!$AD$12:$AD$65,3)</f>
        <v>2</v>
      </c>
      <c r="F44" s="11">
        <f>COUNTIF('REKOD PRESTASI MURID'!$AD$12:$AD$65,4)</f>
        <v>7</v>
      </c>
      <c r="G44" s="11">
        <f>COUNTIF('REKOD PRESTASI MURID'!$AD$12:$AD$65,5)</f>
        <v>0</v>
      </c>
      <c r="H44" s="11">
        <f>COUNTIF('REKOD PRESTASI MURID'!$AD$12:$AD$65,6)</f>
        <v>0</v>
      </c>
      <c r="I44" s="8"/>
      <c r="J44" s="8"/>
      <c r="K44" s="8"/>
      <c r="L44" s="8"/>
      <c r="M44" s="8"/>
      <c r="N44" s="8"/>
      <c r="O44" s="8"/>
      <c r="P44" s="8"/>
      <c r="Q44" s="8"/>
    </row>
    <row r="45" spans="1:17" x14ac:dyDescent="0.15">
      <c r="A45" s="8"/>
      <c r="B45" s="163"/>
      <c r="C45" s="19"/>
      <c r="D45" s="19"/>
      <c r="E45" s="19"/>
      <c r="F45" s="19"/>
      <c r="G45" s="19"/>
      <c r="H45" s="164"/>
      <c r="I45" s="8"/>
      <c r="J45" s="8"/>
      <c r="K45" s="8"/>
      <c r="L45" s="8"/>
      <c r="M45" s="8"/>
      <c r="N45" s="8"/>
      <c r="O45" s="8"/>
      <c r="P45" s="8"/>
      <c r="Q45" s="8"/>
    </row>
    <row r="46" spans="1:17" x14ac:dyDescent="0.15">
      <c r="A46" s="8"/>
      <c r="B46" s="19"/>
      <c r="C46" s="19"/>
      <c r="D46" s="19"/>
      <c r="E46" s="19"/>
      <c r="F46" s="19"/>
      <c r="G46" s="19"/>
      <c r="H46" s="19"/>
      <c r="I46" s="8"/>
      <c r="J46" s="8"/>
      <c r="K46" s="8"/>
      <c r="L46" s="8"/>
      <c r="M46" s="8"/>
      <c r="N46" s="8"/>
      <c r="O46" s="8"/>
      <c r="P46" s="8"/>
      <c r="Q46" s="8"/>
    </row>
    <row r="47" spans="1:17" x14ac:dyDescent="0.15">
      <c r="A47" s="8"/>
      <c r="B47" s="19"/>
      <c r="C47" s="19"/>
      <c r="D47" s="19"/>
      <c r="E47" s="19"/>
      <c r="F47" s="19"/>
      <c r="G47" s="19"/>
      <c r="H47" s="19"/>
      <c r="I47" s="8"/>
      <c r="J47" s="8"/>
      <c r="K47" s="8"/>
      <c r="L47" s="8"/>
      <c r="M47" s="8"/>
      <c r="N47" s="8"/>
      <c r="O47" s="8"/>
      <c r="P47" s="8"/>
      <c r="Q47" s="8"/>
    </row>
    <row r="48" spans="1:17" x14ac:dyDescent="0.15">
      <c r="A48" s="8"/>
      <c r="B48" s="19"/>
      <c r="C48" s="19"/>
      <c r="D48" s="19"/>
      <c r="E48" s="19"/>
      <c r="F48" s="19"/>
      <c r="G48" s="19"/>
      <c r="H48" s="19"/>
      <c r="I48" s="8"/>
      <c r="J48" s="8"/>
      <c r="K48" s="8"/>
      <c r="L48" s="8"/>
      <c r="M48" s="8"/>
      <c r="N48" s="8"/>
      <c r="O48" s="8"/>
      <c r="P48" s="8"/>
      <c r="Q48" s="8"/>
    </row>
    <row r="49" spans="1:17" x14ac:dyDescent="0.15">
      <c r="A49" s="8"/>
      <c r="B49" s="19"/>
      <c r="C49" s="19"/>
      <c r="D49" s="19"/>
      <c r="E49" s="19"/>
      <c r="F49" s="19"/>
      <c r="G49" s="19"/>
      <c r="H49" s="19"/>
      <c r="I49" s="8"/>
      <c r="J49" s="8"/>
      <c r="K49" s="8"/>
      <c r="L49" s="8"/>
      <c r="M49" s="8"/>
      <c r="N49" s="8"/>
      <c r="O49" s="8"/>
      <c r="P49" s="8"/>
      <c r="Q49" s="8"/>
    </row>
    <row r="50" spans="1:17" x14ac:dyDescent="0.15">
      <c r="A50" s="8"/>
      <c r="B50" s="19"/>
      <c r="C50" s="19"/>
      <c r="D50" s="19"/>
      <c r="E50" s="19"/>
      <c r="F50" s="19"/>
      <c r="G50" s="19"/>
      <c r="H50" s="19"/>
      <c r="I50" s="8"/>
      <c r="J50" s="8"/>
      <c r="K50" s="8"/>
      <c r="L50" s="8"/>
      <c r="M50" s="8"/>
      <c r="N50" s="8"/>
      <c r="O50" s="8"/>
      <c r="P50" s="8"/>
      <c r="Q50" s="8"/>
    </row>
    <row r="51" spans="1:17" x14ac:dyDescent="0.15">
      <c r="A51" s="8"/>
      <c r="B51" s="19"/>
      <c r="C51" s="19"/>
      <c r="D51" s="19"/>
      <c r="E51" s="19"/>
      <c r="F51" s="19"/>
      <c r="G51" s="19"/>
      <c r="H51" s="19"/>
      <c r="I51" s="8"/>
      <c r="J51" s="8"/>
      <c r="K51" s="8"/>
      <c r="L51" s="8"/>
      <c r="M51" s="8"/>
      <c r="N51" s="8"/>
      <c r="O51" s="8"/>
      <c r="P51" s="8"/>
      <c r="Q51" s="8"/>
    </row>
    <row r="52" spans="1:17" x14ac:dyDescent="0.15">
      <c r="A52" s="8"/>
      <c r="B52" s="19"/>
      <c r="C52" s="19"/>
      <c r="D52" s="19"/>
      <c r="E52" s="19"/>
      <c r="F52" s="19"/>
      <c r="G52" s="19"/>
      <c r="H52" s="19"/>
      <c r="I52" s="8"/>
      <c r="J52" s="8"/>
      <c r="K52" s="8"/>
      <c r="L52" s="8"/>
      <c r="M52" s="8"/>
      <c r="N52" s="8"/>
      <c r="O52" s="8"/>
      <c r="P52" s="8"/>
      <c r="Q52" s="8"/>
    </row>
    <row r="53" spans="1:17" x14ac:dyDescent="0.15">
      <c r="A53" s="8"/>
      <c r="B53" s="19"/>
      <c r="C53" s="19"/>
      <c r="D53" s="19"/>
      <c r="E53" s="19"/>
      <c r="F53" s="19"/>
      <c r="G53" s="19"/>
      <c r="H53" s="19"/>
      <c r="I53" s="8"/>
      <c r="J53" s="8"/>
      <c r="K53" s="8"/>
      <c r="L53" s="8"/>
      <c r="M53" s="8"/>
      <c r="N53" s="8"/>
      <c r="O53" s="8"/>
      <c r="P53" s="8"/>
      <c r="Q53" s="8"/>
    </row>
    <row r="54" spans="1:17" x14ac:dyDescent="0.15">
      <c r="A54" s="8"/>
      <c r="B54" s="19"/>
      <c r="C54" s="19"/>
      <c r="D54" s="19"/>
      <c r="E54" s="19"/>
      <c r="F54" s="19"/>
      <c r="G54" s="19"/>
      <c r="H54" s="19"/>
      <c r="I54" s="8"/>
      <c r="J54" s="8"/>
      <c r="K54" s="8"/>
      <c r="L54" s="8"/>
      <c r="M54" s="8"/>
      <c r="N54" s="8"/>
      <c r="O54" s="8"/>
      <c r="P54" s="8"/>
      <c r="Q54" s="8"/>
    </row>
    <row r="55" spans="1:17" x14ac:dyDescent="0.15">
      <c r="A55" s="8"/>
      <c r="B55" s="19"/>
      <c r="C55" s="19"/>
      <c r="D55" s="19"/>
      <c r="E55" s="19"/>
      <c r="F55" s="19"/>
      <c r="G55" s="19"/>
      <c r="H55" s="19"/>
      <c r="I55" s="8"/>
      <c r="J55" s="8"/>
      <c r="K55" s="8"/>
      <c r="L55" s="8"/>
      <c r="M55" s="8"/>
      <c r="N55" s="8"/>
      <c r="O55" s="8"/>
      <c r="P55" s="8"/>
      <c r="Q55" s="8"/>
    </row>
    <row r="56" spans="1:17" x14ac:dyDescent="0.15">
      <c r="A56" s="8"/>
      <c r="B56" s="19"/>
      <c r="C56" s="19"/>
      <c r="D56" s="19"/>
      <c r="E56" s="19"/>
      <c r="F56" s="19"/>
      <c r="G56" s="19"/>
      <c r="H56" s="19"/>
      <c r="I56" s="8"/>
      <c r="J56" s="8"/>
      <c r="K56" s="8"/>
      <c r="L56" s="8"/>
      <c r="M56" s="8"/>
      <c r="N56" s="8"/>
      <c r="O56" s="8"/>
      <c r="P56" s="8"/>
      <c r="Q56" s="8"/>
    </row>
    <row r="57" spans="1:17" x14ac:dyDescent="0.15">
      <c r="A57" s="8"/>
      <c r="B57" s="19"/>
      <c r="C57" s="19"/>
      <c r="D57" s="19"/>
      <c r="E57" s="19"/>
      <c r="F57" s="15" t="s">
        <v>37</v>
      </c>
      <c r="G57" s="16">
        <f>SUM(C44:H44)</f>
        <v>18</v>
      </c>
      <c r="H57" s="15" t="s">
        <v>38</v>
      </c>
      <c r="I57" s="8"/>
      <c r="J57" s="8"/>
      <c r="K57" s="8"/>
      <c r="L57" s="8"/>
      <c r="M57" s="8"/>
      <c r="N57" s="8"/>
      <c r="O57" s="8"/>
      <c r="P57" s="8"/>
      <c r="Q57" s="8"/>
    </row>
    <row r="58" spans="1:17" x14ac:dyDescent="0.15">
      <c r="A58" s="8"/>
      <c r="B58" s="8"/>
      <c r="C58" s="8"/>
      <c r="D58" s="8"/>
      <c r="E58" s="8"/>
      <c r="F58" s="8"/>
      <c r="G58" s="8"/>
      <c r="H58" s="8"/>
      <c r="I58" s="8"/>
      <c r="J58" s="8"/>
      <c r="K58" s="8"/>
      <c r="L58" s="8"/>
      <c r="M58" s="8"/>
      <c r="N58" s="8"/>
      <c r="O58" s="8"/>
      <c r="P58" s="8"/>
      <c r="Q58" s="8"/>
    </row>
    <row r="59" spans="1:17" x14ac:dyDescent="0.15">
      <c r="A59" s="8"/>
      <c r="B59" s="8"/>
      <c r="C59" s="8"/>
      <c r="D59" s="8"/>
      <c r="E59" s="8"/>
      <c r="F59" s="8"/>
      <c r="G59" s="8"/>
      <c r="H59" s="8"/>
      <c r="I59" s="8"/>
      <c r="J59" s="8"/>
      <c r="K59" s="8"/>
      <c r="L59" s="8"/>
      <c r="M59" s="8"/>
      <c r="N59" s="8"/>
      <c r="O59" s="8"/>
      <c r="P59" s="8"/>
      <c r="Q59" s="8"/>
    </row>
    <row r="60" spans="1:17" x14ac:dyDescent="0.15">
      <c r="A60" s="8"/>
      <c r="B60" s="8"/>
      <c r="C60" s="8"/>
      <c r="D60" s="8"/>
      <c r="E60" s="8"/>
      <c r="F60" s="8"/>
      <c r="G60" s="8"/>
      <c r="H60" s="8"/>
      <c r="I60" s="8"/>
      <c r="J60" s="8"/>
      <c r="K60" s="8"/>
      <c r="L60" s="8"/>
      <c r="M60" s="8"/>
      <c r="N60" s="8"/>
      <c r="O60" s="8"/>
      <c r="P60" s="8"/>
      <c r="Q60" s="8"/>
    </row>
    <row r="61" spans="1:17" x14ac:dyDescent="0.15">
      <c r="A61" s="8"/>
      <c r="B61" s="8"/>
      <c r="C61" s="8"/>
      <c r="D61" s="8"/>
      <c r="E61" s="8"/>
      <c r="F61" s="8"/>
      <c r="G61" s="8"/>
      <c r="H61" s="8"/>
      <c r="I61" s="8"/>
      <c r="J61" s="8"/>
      <c r="K61" s="8"/>
      <c r="L61" s="8"/>
      <c r="M61" s="8"/>
      <c r="N61" s="8"/>
      <c r="O61" s="8"/>
      <c r="P61" s="8"/>
      <c r="Q61" s="8"/>
    </row>
    <row r="62" spans="1:17" x14ac:dyDescent="0.15">
      <c r="A62" s="8"/>
      <c r="B62" s="8"/>
      <c r="C62" s="8"/>
      <c r="D62" s="8"/>
      <c r="E62" s="8"/>
      <c r="F62" s="8"/>
      <c r="G62" s="8"/>
      <c r="H62" s="8"/>
      <c r="I62" s="8"/>
      <c r="J62" s="8"/>
      <c r="K62" s="8"/>
      <c r="L62" s="8"/>
      <c r="M62" s="8"/>
      <c r="N62" s="8"/>
      <c r="O62" s="8"/>
      <c r="P62" s="8"/>
      <c r="Q62" s="8"/>
    </row>
    <row r="63" spans="1:17" x14ac:dyDescent="0.15">
      <c r="A63" s="8"/>
      <c r="B63" s="8"/>
      <c r="C63" s="8"/>
      <c r="D63" s="8"/>
      <c r="E63" s="8"/>
      <c r="F63" s="8"/>
      <c r="G63" s="8"/>
      <c r="H63" s="8"/>
      <c r="I63" s="8"/>
      <c r="J63" s="8"/>
      <c r="K63" s="8"/>
      <c r="L63" s="8"/>
      <c r="M63" s="8"/>
      <c r="N63" s="8"/>
      <c r="O63" s="8"/>
      <c r="P63" s="8"/>
      <c r="Q63" s="8"/>
    </row>
  </sheetData>
  <sheetProtection algorithmName="SHA-512" hashValue="3yBWNQR93Sqf1BP2n+UzovSga6qlsZ4phvuoUbV6NJaiXLeAOvgHsiaqEqSaIi/jOWV0YrFy4cjEpnj2fe++bA==" saltValue="sK7M7byKcSpB5C9lRXgDlw==" spinCount="100000" sheet="1" objects="1" scenarios="1"/>
  <mergeCells count="1">
    <mergeCell ref="A1:Q2"/>
  </mergeCells>
  <printOptions horizontalCentered="1"/>
  <pageMargins left="0.2361111111111111" right="0.2361111111111111" top="0.74791666666666667" bottom="0.74791666666666667" header="0.31458333333333333" footer="0.31458333333333333"/>
  <pageSetup paperSize="9" scale="54" fitToHeight="0"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Macintosh Excel</Application>
  <DocSecurity>0</DocSecurity>
  <PresentationFormat/>
  <Lines>0</Lines>
  <Paragraphs>0</Paragraphs>
  <Slides>0</Slides>
  <Notes>0</Notes>
  <HiddenSlides>0</HiddenSlides>
  <MMClips>0</MMClips>
  <ScaleCrop>false</ScaleCrop>
  <HeadingPairs>
    <vt:vector size="2" baseType="variant">
      <vt:variant>
        <vt:lpstr>Worksheets</vt:lpstr>
      </vt:variant>
      <vt:variant>
        <vt:i4>5</vt:i4>
      </vt:variant>
    </vt:vector>
  </HeadingPairs>
  <TitlesOfParts>
    <vt:vector size="5" baseType="lpstr">
      <vt:lpstr>PANDUAN</vt:lpstr>
      <vt:lpstr>REKOD PRESTASI MURID</vt:lpstr>
      <vt:lpstr>LAPORAN MURID (INDIVIDU)</vt:lpstr>
      <vt:lpstr>DATA PERNYATAAN TAHAP PGUASAAN </vt:lpstr>
      <vt:lpstr>GRAF PELAPORAN</vt:lpstr>
    </vt:vector>
  </TitlesOfParts>
  <Company>Acer</Company>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Microsoft Office User</cp:lastModifiedBy>
  <cp:revision/>
  <cp:lastPrinted>2018-05-21T15:06:15Z</cp:lastPrinted>
  <dcterms:created xsi:type="dcterms:W3CDTF">2016-04-25T12:26:07Z</dcterms:created>
  <dcterms:modified xsi:type="dcterms:W3CDTF">2018-05-21T15:17:42Z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1033-9.1.0.4058</vt:lpwstr>
  </property>
</Properties>
</file>