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odeName="ThisWorkbook" autoCompressPictures="0"/>
  <bookViews>
    <workbookView xWindow="0" yWindow="0" windowWidth="25600" windowHeight="14280" tabRatio="877" activeTab="1"/>
  </bookViews>
  <sheets>
    <sheet name="LAPORAN MURID (INDIVIDU)" sheetId="22" r:id="rId1"/>
    <sheet name="MAKLUMAT MURID" sheetId="21" r:id="rId2"/>
    <sheet name="DATA PERNYATAAN TAHAP PGUASAAN " sheetId="5" r:id="rId3"/>
    <sheet name="GRAF PELAPORAN" sheetId="23" r:id="rId4"/>
    <sheet name="Sheet1" sheetId="24" state="hidden" r:id="rId5"/>
  </sheets>
  <definedNames>
    <definedName name="_xlnm.Print_Area" localSheetId="2">'DATA PERNYATAAN TAHAP PGUASAAN '!$A$1:$B$8</definedName>
    <definedName name="_xlnm.Print_Area" localSheetId="0">'LAPORAN MURID (INDIVIDU)'!$A$1:$G$39</definedName>
    <definedName name="_xlnm.Print_Area" localSheetId="1">'MAKLUMAT MURID'!$A$1:$R$30</definedName>
    <definedName name="_xlnm.Print_Titles" localSheetId="1">'MAKLUMAT MURID'!$9:$10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22" l="1"/>
  <c r="P119" i="23"/>
  <c r="O119" i="23"/>
  <c r="N119" i="23"/>
  <c r="M119" i="23"/>
  <c r="L119" i="23"/>
  <c r="K119" i="23"/>
  <c r="H119" i="23"/>
  <c r="G119" i="23"/>
  <c r="F119" i="23"/>
  <c r="E119" i="23"/>
  <c r="D119" i="23"/>
  <c r="C119" i="23"/>
  <c r="K101" i="23"/>
  <c r="J117" i="23"/>
  <c r="B117" i="23"/>
  <c r="E15" i="22"/>
  <c r="E17" i="22"/>
  <c r="E32" i="22"/>
  <c r="F32" i="22"/>
  <c r="I32" i="22"/>
  <c r="J32" i="22"/>
  <c r="I33" i="22"/>
  <c r="J33" i="22"/>
  <c r="I34" i="22"/>
  <c r="J34" i="22"/>
  <c r="I35" i="22"/>
  <c r="J35" i="22"/>
  <c r="I36" i="22"/>
  <c r="J36" i="22"/>
  <c r="I37" i="22"/>
  <c r="J37" i="22"/>
  <c r="I38" i="22"/>
  <c r="J38" i="22"/>
  <c r="I39" i="22"/>
  <c r="J39" i="22"/>
  <c r="I40" i="22"/>
  <c r="J40" i="22"/>
  <c r="I41" i="22"/>
  <c r="J41" i="22"/>
  <c r="I42" i="22"/>
  <c r="J42" i="22"/>
  <c r="I43" i="22"/>
  <c r="J43" i="22"/>
  <c r="I44" i="22"/>
  <c r="J44" i="22"/>
  <c r="I45" i="22"/>
  <c r="J45" i="22"/>
  <c r="I46" i="22"/>
  <c r="J46" i="22"/>
  <c r="I47" i="22"/>
  <c r="J47" i="22"/>
  <c r="I48" i="22"/>
  <c r="J48" i="22"/>
  <c r="D32" i="22"/>
  <c r="D31" i="22"/>
  <c r="D30" i="22"/>
  <c r="D29" i="22"/>
  <c r="D28" i="22"/>
  <c r="D27" i="22"/>
  <c r="E31" i="22"/>
  <c r="F31" i="22"/>
  <c r="E30" i="22"/>
  <c r="F30" i="22"/>
  <c r="E29" i="22"/>
  <c r="F29" i="22"/>
  <c r="E28" i="22"/>
  <c r="F28" i="22"/>
  <c r="E27" i="22"/>
  <c r="F27" i="22"/>
  <c r="E26" i="22"/>
  <c r="F26" i="22"/>
  <c r="E25" i="22"/>
  <c r="F25" i="22"/>
  <c r="E24" i="22"/>
  <c r="F24" i="22"/>
  <c r="I8" i="22"/>
  <c r="J8" i="22"/>
  <c r="I9" i="22"/>
  <c r="J9" i="22"/>
  <c r="I10" i="22"/>
  <c r="J10" i="22"/>
  <c r="I11" i="22"/>
  <c r="J11" i="22"/>
  <c r="I12" i="22"/>
  <c r="J12" i="22"/>
  <c r="I13" i="22"/>
  <c r="J13" i="22"/>
  <c r="I14" i="22"/>
  <c r="J14" i="22"/>
  <c r="I15" i="22"/>
  <c r="J15" i="22"/>
  <c r="I16" i="22"/>
  <c r="J16" i="22"/>
  <c r="I17" i="22"/>
  <c r="J17" i="22"/>
  <c r="I18" i="22"/>
  <c r="J18" i="22"/>
  <c r="I19" i="22"/>
  <c r="J19" i="22"/>
  <c r="I20" i="22"/>
  <c r="J20" i="22"/>
  <c r="I21" i="22"/>
  <c r="J21" i="22"/>
  <c r="I22" i="22"/>
  <c r="J22" i="22"/>
  <c r="I23" i="22"/>
  <c r="J23" i="22"/>
  <c r="I24" i="22"/>
  <c r="J24" i="22"/>
  <c r="I25" i="22"/>
  <c r="J25" i="22"/>
  <c r="I26" i="22"/>
  <c r="J26" i="22"/>
  <c r="I27" i="22"/>
  <c r="J27" i="22"/>
  <c r="I28" i="22"/>
  <c r="J28" i="22"/>
  <c r="I29" i="22"/>
  <c r="J29" i="22"/>
  <c r="I30" i="22"/>
  <c r="J30" i="22"/>
  <c r="I31" i="22"/>
  <c r="J31" i="22"/>
  <c r="D26" i="22"/>
  <c r="D25" i="22"/>
  <c r="D20" i="22"/>
  <c r="E20" i="22"/>
  <c r="F20" i="22"/>
  <c r="D21" i="22"/>
  <c r="E21" i="22"/>
  <c r="F21" i="22"/>
  <c r="D22" i="22"/>
  <c r="E22" i="22"/>
  <c r="F22" i="22"/>
  <c r="D23" i="22"/>
  <c r="E23" i="22"/>
  <c r="F23" i="22"/>
  <c r="D24" i="22"/>
  <c r="P101" i="23"/>
  <c r="O101" i="23"/>
  <c r="N101" i="23"/>
  <c r="M101" i="23"/>
  <c r="L101" i="23"/>
  <c r="H101" i="23"/>
  <c r="G101" i="23"/>
  <c r="F101" i="23"/>
  <c r="E101" i="23"/>
  <c r="D101" i="23"/>
  <c r="C101" i="23"/>
  <c r="P83" i="23"/>
  <c r="O83" i="23"/>
  <c r="N83" i="23"/>
  <c r="M83" i="23"/>
  <c r="L83" i="23"/>
  <c r="K83" i="23"/>
  <c r="H83" i="23"/>
  <c r="G83" i="23"/>
  <c r="F83" i="23"/>
  <c r="E83" i="23"/>
  <c r="D83" i="23"/>
  <c r="C83" i="23"/>
  <c r="P65" i="23"/>
  <c r="O65" i="23"/>
  <c r="N65" i="23"/>
  <c r="M65" i="23"/>
  <c r="L65" i="23"/>
  <c r="K65" i="23"/>
  <c r="H65" i="23"/>
  <c r="G65" i="23"/>
  <c r="F65" i="23"/>
  <c r="E65" i="23"/>
  <c r="D65" i="23"/>
  <c r="C65" i="23"/>
  <c r="J99" i="23"/>
  <c r="B99" i="23"/>
  <c r="J81" i="23"/>
  <c r="B81" i="23"/>
  <c r="J63" i="23"/>
  <c r="B63" i="23"/>
  <c r="J45" i="23"/>
  <c r="B45" i="23"/>
  <c r="J27" i="23"/>
  <c r="B27" i="23"/>
  <c r="J8" i="23"/>
  <c r="B8" i="23"/>
  <c r="A1" i="23"/>
  <c r="B6" i="22"/>
  <c r="B16" i="22"/>
  <c r="B21" i="22"/>
  <c r="B4" i="22"/>
  <c r="D9" i="22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B35" i="22"/>
  <c r="P47" i="23"/>
  <c r="O47" i="23"/>
  <c r="N47" i="23"/>
  <c r="M47" i="23"/>
  <c r="L47" i="23"/>
  <c r="K47" i="23"/>
  <c r="H47" i="23"/>
  <c r="G47" i="23"/>
  <c r="F47" i="23"/>
  <c r="E47" i="23"/>
  <c r="D47" i="23"/>
  <c r="C47" i="23"/>
  <c r="P29" i="23"/>
  <c r="O29" i="23"/>
  <c r="N29" i="23"/>
  <c r="M29" i="23"/>
  <c r="L29" i="23"/>
  <c r="K29" i="23"/>
  <c r="H29" i="23"/>
  <c r="G29" i="23"/>
  <c r="F29" i="23"/>
  <c r="E29" i="23"/>
  <c r="D29" i="23"/>
  <c r="C29" i="23"/>
  <c r="P10" i="23"/>
  <c r="O10" i="23"/>
  <c r="N10" i="23"/>
  <c r="M10" i="23"/>
  <c r="L10" i="23"/>
  <c r="K10" i="23"/>
  <c r="H10" i="23"/>
  <c r="G10" i="23"/>
  <c r="F10" i="23"/>
  <c r="E10" i="23"/>
  <c r="D10" i="23"/>
  <c r="C10" i="23"/>
  <c r="O132" i="23"/>
  <c r="G132" i="23"/>
  <c r="O23" i="23"/>
  <c r="O114" i="23"/>
  <c r="O78" i="23"/>
  <c r="O96" i="23"/>
  <c r="G78" i="23"/>
  <c r="G96" i="23"/>
  <c r="G114" i="23"/>
  <c r="O60" i="23"/>
  <c r="G60" i="23"/>
  <c r="G42" i="23"/>
  <c r="O42" i="23"/>
  <c r="G23" i="23"/>
  <c r="F36" i="22"/>
  <c r="F35" i="22"/>
  <c r="B77" i="21"/>
  <c r="F37" i="22"/>
  <c r="B37" i="22"/>
  <c r="B3" i="22"/>
  <c r="B2" i="22"/>
  <c r="B1" i="22"/>
  <c r="D10" i="22"/>
  <c r="I7" i="22"/>
  <c r="J7" i="22"/>
  <c r="D8" i="22"/>
  <c r="D11" i="22"/>
</calcChain>
</file>

<file path=xl/comments1.xml><?xml version="1.0" encoding="utf-8"?>
<comments xmlns="http://schemas.openxmlformats.org/spreadsheetml/2006/main">
  <authors>
    <author>Mohd Shazlan Shahudin</author>
  </authors>
  <commentList>
    <comment ref="D13" authorId="0">
      <text>
        <r>
          <rPr>
            <sz val="9"/>
            <color indexed="81"/>
            <rFont val="Tahoma"/>
            <family val="2"/>
          </rPr>
          <t xml:space="preserve"> ISIKAN TARIKH PELAPORAN
</t>
        </r>
      </text>
    </comment>
  </commentList>
</comments>
</file>

<file path=xl/comments2.xml><?xml version="1.0" encoding="utf-8"?>
<comments xmlns="http://schemas.openxmlformats.org/spreadsheetml/2006/main">
  <authors>
    <author>Mohd Shazlan Shahudin</author>
  </authors>
  <commentList>
    <comment ref="B75" authorId="0">
      <text>
        <r>
          <rPr>
            <sz val="9"/>
            <color indexed="81"/>
            <rFont val="Tahoma"/>
            <family val="2"/>
          </rPr>
          <t>ISIKAN NAMA PENTADBIR</t>
        </r>
      </text>
    </comment>
    <comment ref="B76" authorId="0">
      <text>
        <r>
          <rPr>
            <sz val="9"/>
            <color indexed="81"/>
            <rFont val="Tahoma"/>
            <family val="2"/>
          </rPr>
          <t>ISIKAN JAWATAN PENTADBIR</t>
        </r>
      </text>
    </comment>
  </commentList>
</comments>
</file>

<file path=xl/sharedStrings.xml><?xml version="1.0" encoding="utf-8"?>
<sst xmlns="http://schemas.openxmlformats.org/spreadsheetml/2006/main" count="448" uniqueCount="223">
  <si>
    <t>JANTINA</t>
  </si>
  <si>
    <t>:</t>
  </si>
  <si>
    <t>Nama Murid</t>
  </si>
  <si>
    <t>Jantina</t>
  </si>
  <si>
    <t>Kelas</t>
  </si>
  <si>
    <t>Tarikh Pelaporan</t>
  </si>
  <si>
    <t>TAFSIRAN</t>
  </si>
  <si>
    <t>BIL.</t>
  </si>
  <si>
    <t xml:space="preserve"> NAMA MURID</t>
  </si>
  <si>
    <t>L</t>
  </si>
  <si>
    <t>NAMA GURU MATA PELAJARAN:</t>
  </si>
  <si>
    <t>KELAS:</t>
  </si>
  <si>
    <t>GURU MATA PELAJARAN</t>
  </si>
  <si>
    <t>…………………………………………………………………………</t>
  </si>
  <si>
    <t>P</t>
  </si>
  <si>
    <t>…………………………………………………</t>
  </si>
  <si>
    <t>TAHAP PENGUASAAN</t>
  </si>
  <si>
    <t>SEKOLAH :</t>
  </si>
  <si>
    <t>ALAMAT :</t>
  </si>
  <si>
    <t>PENILAIAN :</t>
  </si>
  <si>
    <t>BIL. MURID</t>
  </si>
  <si>
    <t>TP 1</t>
  </si>
  <si>
    <t>TP 2</t>
  </si>
  <si>
    <t xml:space="preserve"> TP 3</t>
  </si>
  <si>
    <t>TP 4</t>
  </si>
  <si>
    <t>TP  5</t>
  </si>
  <si>
    <t>TP 6</t>
  </si>
  <si>
    <t>JUMLAH</t>
  </si>
  <si>
    <t>MURID</t>
  </si>
  <si>
    <t>GURU BESAR</t>
  </si>
  <si>
    <t>NO. MY KID / NO. KAD PENGENALAN</t>
  </si>
  <si>
    <t>NOTA : JANGAN PADAM DATA INI!</t>
  </si>
  <si>
    <t>KEMAHIRAN</t>
  </si>
  <si>
    <t>MATA PELAJARAN</t>
  </si>
  <si>
    <t>TAHAP PENGUASAAN KESELURUHAN</t>
  </si>
  <si>
    <t>Tahap Penguasaan Keseluruhan</t>
  </si>
  <si>
    <t>Nama Guru</t>
  </si>
  <si>
    <t>No. MY KID</t>
  </si>
  <si>
    <t>KESELURUHAN</t>
  </si>
  <si>
    <t>Berikut adalah pernyataan bagi 
Tahap Penguasaan keseluruhan</t>
  </si>
  <si>
    <t>TAHAP PENGUASAAN BAGI SETIAP STANDARD KANDUNGAN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</si>
  <si>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</si>
  <si>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</si>
  <si>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</si>
  <si>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</si>
  <si>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</si>
  <si>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</si>
  <si>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</si>
  <si>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</si>
  <si>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</si>
  <si>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</si>
  <si>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</si>
  <si>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</si>
  <si>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3.2, 3.3</t>
  </si>
  <si>
    <t>5.1, 5.2</t>
  </si>
  <si>
    <t>6.1, 6.2</t>
  </si>
  <si>
    <t>Nilai</t>
  </si>
  <si>
    <t>MEMERHATI</t>
  </si>
  <si>
    <t>MENGELAS</t>
  </si>
  <si>
    <t>MENGUKUR MENGGUNAKAN NOMBOR</t>
  </si>
  <si>
    <t>MEMBUAT INFERENS</t>
  </si>
  <si>
    <t>MERAMAL</t>
  </si>
  <si>
    <t>BERKOMUNIKASI</t>
  </si>
  <si>
    <t>MENGGUNAKAN PERHUBUNGAN RUANG DAN MASA</t>
  </si>
  <si>
    <t>MENTAFSIR DATA</t>
  </si>
  <si>
    <t>MENDEFINISI SECARA OPERASI</t>
  </si>
  <si>
    <t>MENGAWAL PEMBOLEH UBAH</t>
  </si>
  <si>
    <t>MEMBUAT HIPOTESIS</t>
  </si>
  <si>
    <t>MENGEKSPERIMEN</t>
  </si>
  <si>
    <t>KEMAHIRAN MANIPULATIF</t>
  </si>
  <si>
    <t>PERATURAN BILIK SAINS</t>
  </si>
  <si>
    <t>MIKROORGANISMA IALAH BENDA HIDUP</t>
  </si>
  <si>
    <t>MIKROORGANISMA BERFAEDAH DAN MIKROORGANISMA BERBAHAYA</t>
  </si>
  <si>
    <t>HIDUP SIHAT BERDASARKAN PENGETAHUAN TENTANG MIKROORGANISMA</t>
  </si>
  <si>
    <t>INTERAKSI ANTARA HAIWAN</t>
  </si>
  <si>
    <t>INTERAKSI ANTARA TUMBUHAN</t>
  </si>
  <si>
    <t>ANCAMAN KEPUPUSAN HAIWAN DAN TUMBUHAN</t>
  </si>
  <si>
    <t>KEPENTINGAN MENJAGA KESEIMBANGAN ALAM</t>
  </si>
  <si>
    <t>DAYA DAN KESANNYA</t>
  </si>
  <si>
    <t>GESERAN</t>
  </si>
  <si>
    <t>KELAJUAN</t>
  </si>
  <si>
    <t>KEROSAKAN MAKANAN</t>
  </si>
  <si>
    <t>BAHAN BUANGAN</t>
  </si>
  <si>
    <t>FENOMENA GERHANA BULAN DAN GERHANA MATAHARI</t>
  </si>
  <si>
    <t>BURUJ</t>
  </si>
  <si>
    <t>MESIN RINGKAS</t>
  </si>
  <si>
    <t>MESIN KOMPLEKS</t>
  </si>
  <si>
    <t>MEREKA BENTUK MODEL MESIN</t>
  </si>
  <si>
    <t>BIL</t>
  </si>
  <si>
    <t>STANDARD KANDUNGAN</t>
  </si>
  <si>
    <t>NILAI</t>
  </si>
  <si>
    <t>SIKAP SAINTIFIK DAN NILAI MURNI</t>
  </si>
  <si>
    <t>Menyatakan semua deria yang terlibat untuk membuat pemerhatian tentang fenomena yang berlaku.</t>
  </si>
  <si>
    <t>Memerihalkan penggunaan semua deria yang terlibat untuk membuat pemerhatian tentang fenomena atau perubahan yang berlaku.</t>
  </si>
  <si>
    <t>Menggunakan semua deria yang terlibat untuk membuat pemerhatian tentang fenomena atau perubahan yang berlaku.</t>
  </si>
  <si>
    <t>Menggunakan semua deria yang terlibat untuk membuat pemerhatian secara kualitatif bagi menerangkan fenomena atau perubahan yang berlaku • Menggunakan alat yang sesuai jika perlu untuk membantu pemerhatian.</t>
  </si>
  <si>
    <t>Menggunakan semua deria yang terlibat untuk membuat pemerhatian secara kualitatif dan kuantitatif bagi menerangkan fenomena atau perubahan yang berlaku • Menggunakan alat yang sesuai jika perlu untuk membantu pemerhatian.</t>
  </si>
  <si>
    <t>Menggunakan semua deria yang terlibat untuk membuat pemerhatian secara kualitatif dan kuantitatif bagi menerangkan fenomena atau perubahan yang berlaku secara sistematik  • Menggunakan alat yang sesuai jika perlu untuk membantu pemerhatian.</t>
  </si>
  <si>
    <t>Merekod maklumat atau idea dalam bentuk yang sesuai.</t>
  </si>
  <si>
    <t>Memerihalkan penggunaan peralatan, bahan sains dan spesimen yang diperlukan bagi suatu aktiviti dengan kaedah yang betul.</t>
  </si>
  <si>
    <t>Menyatakan salah satu peraturan bilik sains.</t>
  </si>
  <si>
    <t>Menyatakan lebih daripada satu peraturan bilik sains.</t>
  </si>
  <si>
    <t>Mengaplikasi salah satu peraturan bilik sains.</t>
  </si>
  <si>
    <t>Mengaplikasi lebih daripada satu peraturan bilik sains.</t>
  </si>
  <si>
    <t>Memberi sebab peraturan bilik sains perlu dipatuhi.</t>
  </si>
  <si>
    <t>Menjadi contoh kepada rakan dalam mematuhi peraturan bilik sains.</t>
  </si>
  <si>
    <t>Minat.</t>
  </si>
  <si>
    <t>Minat dan bersifat ingin tahu.</t>
  </si>
  <si>
    <t>Minat, bersifat ingin tahu, jujur dan tepat dalam merekod data.</t>
  </si>
  <si>
    <t>Minat, bersifat ingin tahu, jujur dan tepat dalam merekod data, berani mencuba dan bersistematik.</t>
  </si>
  <si>
    <t xml:space="preserve">Minat, bersifat ingin tahu, jujur dan tepat dalam merekod data, berani mencuba, bersistematik, bekerjasama, rajin dan tabah dalam menjalankan tugasan. </t>
  </si>
  <si>
    <t>Minat, bersifat ingin tahu, jujur dan tepat dalam merekod data, berani mencuba, bersistematik,bekerjasama, rajin dan tabah dalam menjalankan tugas, bertanggung jawab ke atas diri, rakan, alam sekitar dan berhemah tinggi.</t>
  </si>
  <si>
    <t>12.1, 12.2, 12.3</t>
  </si>
  <si>
    <t>SAINS</t>
  </si>
  <si>
    <t>5,10</t>
  </si>
  <si>
    <t>14,19</t>
  </si>
  <si>
    <t>3.1,3.2</t>
  </si>
  <si>
    <t>9.1,9.2</t>
  </si>
  <si>
    <t>DATA PERNYATAAN TAHAP PENGUASAAN SAINS TAHUN 1</t>
  </si>
  <si>
    <t>Menyatakan maklumat yang diperoleh.</t>
  </si>
  <si>
    <t>Merekod maklumat atau idea dalam sebarang bentuk.</t>
  </si>
  <si>
    <t>Merekod maklumat atau idea dalam bentuk yang sesuai dan mempersembahkan maklumat atau idea tersebut secara sistematik.</t>
  </si>
  <si>
    <t>Merekod maklumat atau idea dalam lebih dari satu bentuk yang sesuai dan mempersembahkan maklumat atau idea tersebut secara sistematik.</t>
  </si>
  <si>
    <t>Menyenaraikan peralatan,bahan sains dan spesimen yang diperlukan bagi suatu aktiviti.</t>
  </si>
  <si>
    <t>3.1 BENDA HIDUP DAN BENDA BUKAN HIDUP</t>
  </si>
  <si>
    <t>3.2 KEPERLUAN ASAS BENDA HIDUP</t>
  </si>
  <si>
    <t>Menyatakan contoh benda hidup dan benda bukan hidup.</t>
  </si>
  <si>
    <t>Membanding beza benda hidup dan benda bukan hidup.</t>
  </si>
  <si>
    <t>Memerihalkan keperluan asas benda hidup bagi manusia, haiwan dan tumbuhan.</t>
  </si>
  <si>
    <t>Membuat urutan contoh-contoh benda hidup yang diberikan berdasarkan saiz.</t>
  </si>
  <si>
    <t>Menaakul mengapa makanan, air, udara dan tempat perlindungan adalah penting kepada manusia dan haiwan.</t>
  </si>
  <si>
    <t>Berkomunikasi untuk menunjukkan manusia, haiwan dan tumbuhan mempunyai cara yang berlainan untuk mendapatkan makanan, air dan udara.</t>
  </si>
  <si>
    <t>4.1 DERIA MANUSIA</t>
  </si>
  <si>
    <t>Menyatakan bahagian tubuh manusia.</t>
  </si>
  <si>
    <t>Menghubungkait bahagian tubuh manusia dengan deria yang berkenaan.</t>
  </si>
  <si>
    <t>Memerihalkan ciri objek menggunakan pelbagai deria.</t>
  </si>
  <si>
    <t>Mengelaskan objek yang diberikan mengikut ciri yang dipilih.</t>
  </si>
  <si>
    <t>Mengenal pasti objek yang diberikan sekiranya salah satu deria tidak dapat berfungsi.</t>
  </si>
  <si>
    <t>Berkomunikasi tentang alat yang boleh membantu organ deria yang tidak boleh berfungsi dengan baik.</t>
  </si>
  <si>
    <t>5.1 BAHAGIAN TUBUH HAIWAN</t>
  </si>
  <si>
    <t>Memberi contoh haiwan.</t>
  </si>
  <si>
    <t>Memerihalkan bahagian tubuh bagi haiwan.</t>
  </si>
  <si>
    <t>Menghubungkaitkan kepentingan bahagian tubuh haiwan kepada haiwan berkenaan.</t>
  </si>
  <si>
    <t>Menjelaskan melalui contoh bahagian yang terdapat pada tubuh haiwan yang dinyatakan.</t>
  </si>
  <si>
    <t>Mengitlak bahawa terdapat haiwan yang berbeza tetapi mempunyai bahagian tubuh yang serupa.</t>
  </si>
  <si>
    <t>Berkomunikasi tentang peranan manusia dalam mencegah haiwan dizalimi hingga mengakibatkan kecederaan pada bahagian tubuh haiwan.</t>
  </si>
  <si>
    <t>6.1 BAHAGIAN TUMBUHAN</t>
  </si>
  <si>
    <t>Menyatakan bahagian pada tumbuhan</t>
  </si>
  <si>
    <t>mengenal pasti bahagian yang terdapat pada satu tumbuhan sebenar yang dipilih.</t>
  </si>
  <si>
    <t>Menyatakan kepentingan bahagian tumbuhan kepada tumbuhan.</t>
  </si>
  <si>
    <t>Mengelaskan tumbuhan berdasarkan ciri yang dipilih.</t>
  </si>
  <si>
    <t>Mengitlak bahawa terdapat tumbuhan yang berlainan mempunyai ciri yang sama.</t>
  </si>
  <si>
    <t>Berkomunikasi untuk menunjukkan perbezaan antara dua tumbuhan yang berlainan jenis dari aspek jenis urat daun, berbunga atau tudak berbunga, jenis batang dan jenis akar.</t>
  </si>
  <si>
    <t>7.1 MAGNET</t>
  </si>
  <si>
    <t>Memberi contoh objek atau alat yang menggunakan magnet.</t>
  </si>
  <si>
    <t>Mengenal pasti pelbagai bentuk magnet.</t>
  </si>
  <si>
    <t>Mengitlak tindakan magnet ke atas pelbagai objek.</t>
  </si>
  <si>
    <t>Membuat pengitlakan tentang daya tarikan dan tolakan antara kutub-kutub magnet.</t>
  </si>
  <si>
    <t>Mereka bentuk permainan atau alat berdasarkan penggunaan magnet.</t>
  </si>
  <si>
    <t>8.1 KEUPAYAAN BAHAN MENYERAP AIR</t>
  </si>
  <si>
    <t>Menyatakan objek yang boleh menyerap dan tidak boleh menyerap air.</t>
  </si>
  <si>
    <t>Menyenaraikan kepentingan kebolehan bahan yang boleh nmenyerap air dan tidak boleh menyerap air dalam kehidupan.</t>
  </si>
  <si>
    <t>Mengelas objek yang boleh menyerap air dan tidak boleh menyerap air.</t>
  </si>
  <si>
    <t>Menaakul kepentingan bahan yang tidak menyerap air dalam kehidupan.</t>
  </si>
  <si>
    <t>Membuat urutan keupayaan objek menyerap air berdasarkan jenis bahan.</t>
  </si>
  <si>
    <t>Menyelesaikan masalah dengan mengaplikasikan pengetahuan tentang keupayaan objek menyerap air.</t>
  </si>
  <si>
    <t>9.1 BENTUK MUKA BUMI</t>
  </si>
  <si>
    <t>9.2 TANAH</t>
  </si>
  <si>
    <t>Menyatakan bentuk muka bumi.</t>
  </si>
  <si>
    <t>memberi contoh jenis tanah.</t>
  </si>
  <si>
    <t>Mengenal pasti kandungan bagi satu jenis tanah berdasarkan pemerhatian.</t>
  </si>
  <si>
    <t>Membanding beza kandungan tanah bagi contoh tanah yang diberikan.</t>
  </si>
  <si>
    <t>Berkomunikasi dengan meramalkan kegunaan tanah dan menjelaskan berdasarkan pengetahuan tentang kandungan tanah.</t>
  </si>
  <si>
    <t>10.1 BINAAN DARIPADA BONGKAH BENTUK ASAS</t>
  </si>
  <si>
    <t>Menyatakan bentuk asas iaitu segitiga, segi empat sama, segi empat tepat dan bulatan.</t>
  </si>
  <si>
    <t>Mengenal pasti bongkah iaitu kubus, kuboid, piramid, prisma, kon, silinder dan sfera.</t>
  </si>
  <si>
    <t>Melakar bongkah bentuk asas.</t>
  </si>
  <si>
    <t>Membina objek atau struktur menggunakan bentuk asas dan bongkah.</t>
  </si>
  <si>
    <t>Berkomunikasi untuk menerangkan objek atau struktur yang dibina.</t>
  </si>
  <si>
    <t>Menaakul kepentingan pelbagai bentuk bongkah dalam kehidupan.</t>
  </si>
  <si>
    <t>Merekod maklumat atau idea dalam lebih dari satu bentuk yang sesuai dan mempersembahkan maklumat atau idea tersebut secara sistematik, kreatif dan inovatif serta boleh memberi maklum balas.</t>
  </si>
  <si>
    <t>Mengendalikan peralatan, bahan sains dan spesimen yang diperlukan bagi suatu aktiviti dengan kaedah yang betul.</t>
  </si>
  <si>
    <t>Mengguna, mengendali, melakar, membersih dan menyimpan peralatan, bahan sains dan spesimen yang digunakan dalam suatu aktiviti dengan kaedah yang betul.</t>
  </si>
  <si>
    <t>Mengguna, mengendali, melakar, membersih dan menyimpan peralatan, bahan sains dan spesimen yang digunakan dalam suatu aktiviti dengan kaedah yang betul, bersistematik dan berhemah.</t>
  </si>
  <si>
    <t>Mengguna, mengendali, melakar, membersih dan menyimpan peralatan, bahan sains dan spesimen yang digunakan dalam suatu aktiviti dengan kaedah yang betul, bersistematik, berhemah dan menjadi contoh kepada rakan lain.</t>
  </si>
  <si>
    <t>04  JANUARI 2017</t>
  </si>
  <si>
    <t>Membuat kesimpulan kekuatan suatu magnet berdasarkan penyiasatan yang dibuat.</t>
  </si>
  <si>
    <t>Merekodkan perbezaan kandungan bagi contoh tanah yang berbeza.</t>
  </si>
  <si>
    <r>
      <rPr>
        <b/>
        <sz val="12"/>
        <color theme="1"/>
        <rFont val="Arial Narrow"/>
        <family val="2"/>
      </rPr>
      <t>Mengingat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kembali</t>
    </r>
    <r>
      <rPr>
        <sz val="12"/>
        <color theme="1"/>
        <rFont val="Arial Narrow"/>
        <family val="2"/>
      </rPr>
      <t xml:space="preserve"> pengetahuan dan kemahiran asas sains.</t>
    </r>
  </si>
  <si>
    <r>
      <rPr>
        <b/>
        <sz val="12"/>
        <color theme="1"/>
        <rFont val="Arial Narrow"/>
        <family val="2"/>
      </rPr>
      <t>Memahami</t>
    </r>
    <r>
      <rPr>
        <sz val="12"/>
        <color theme="1"/>
        <rFont val="Arial Narrow"/>
        <family val="2"/>
      </rPr>
      <t xml:space="preserve"> pengetahuan dan kemahiran sains serta dapat menjelaskan kefahaman tersebut.</t>
    </r>
  </si>
  <si>
    <r>
      <rPr>
        <b/>
        <sz val="12"/>
        <color theme="1"/>
        <rFont val="Arial Narrow"/>
        <family val="2"/>
      </rPr>
      <t>Mengaplikasikan</t>
    </r>
    <r>
      <rPr>
        <sz val="12"/>
        <color theme="1"/>
        <rFont val="Arial Narrow"/>
        <family val="2"/>
      </rPr>
      <t xml:space="preserve"> pengetahuan dan kemahiran sains untuk melaksanakan tugasan mudah.</t>
    </r>
  </si>
  <si>
    <r>
      <rPr>
        <b/>
        <sz val="12"/>
        <color theme="1"/>
        <rFont val="Arial Narrow"/>
        <family val="2"/>
      </rPr>
      <t>Menganalisis</t>
    </r>
    <r>
      <rPr>
        <sz val="12"/>
        <color theme="1"/>
        <rFont val="Arial Narrow"/>
        <family val="2"/>
      </rPr>
      <t xml:space="preserve"> pengetahuan dan kemahiran sains dalam konteks </t>
    </r>
    <r>
      <rPr>
        <b/>
        <sz val="12"/>
        <color theme="1"/>
        <rFont val="Arial Narrow"/>
        <family val="2"/>
      </rPr>
      <t>penyelesaian masalah</t>
    </r>
    <r>
      <rPr>
        <sz val="12"/>
        <color theme="1"/>
        <rFont val="Arial Narrow"/>
        <family val="2"/>
      </rPr>
      <t>.</t>
    </r>
  </si>
  <si>
    <r>
      <rPr>
        <b/>
        <sz val="12"/>
        <color theme="1"/>
        <rFont val="Arial Narrow"/>
        <family val="2"/>
      </rPr>
      <t>Menilai</t>
    </r>
    <r>
      <rPr>
        <sz val="12"/>
        <color theme="1"/>
        <rFont val="Arial Narrow"/>
        <family val="2"/>
      </rPr>
      <t xml:space="preserve"> pengetahuan dan kemahiran sains dalam konteks </t>
    </r>
    <r>
      <rPr>
        <b/>
        <sz val="12"/>
        <color theme="1"/>
        <rFont val="Arial Narrow"/>
        <family val="2"/>
      </rPr>
      <t>penyelesaian masalah dan membuat keputusan</t>
    </r>
    <r>
      <rPr>
        <sz val="12"/>
        <color theme="1"/>
        <rFont val="Arial Narrow"/>
        <family val="2"/>
      </rPr>
      <t xml:space="preserve"> untuk melaksanakan satu tugasan.</t>
    </r>
  </si>
  <si>
    <r>
      <rPr>
        <b/>
        <sz val="12"/>
        <color theme="1"/>
        <rFont val="Arial Narrow"/>
        <family val="2"/>
      </rPr>
      <t>Merekacipta</t>
    </r>
    <r>
      <rPr>
        <sz val="12"/>
        <color theme="1"/>
        <rFont val="Arial Narrow"/>
        <family val="2"/>
      </rPr>
      <t xml:space="preserve"> menggunakan pengetahuan dan kemahiran sains dalam konteks </t>
    </r>
    <r>
      <rPr>
        <b/>
        <sz val="12"/>
        <color theme="1"/>
        <rFont val="Arial Narrow"/>
        <family val="2"/>
      </rPr>
      <t>penyelesaian masalah dan membuat keputusan</t>
    </r>
    <r>
      <rPr>
        <sz val="12"/>
        <color theme="1"/>
        <rFont val="Arial Narrow"/>
        <family val="2"/>
      </rPr>
      <t xml:space="preserve"> atau dalam melaksanakan satu tugasan dalam situasi baru secara kreatif dan inovatif.</t>
    </r>
  </si>
  <si>
    <t>MUHAMMAD HIBATUL HAKIMI BIN YOSRI</t>
  </si>
  <si>
    <t>1 BESTARI</t>
  </si>
  <si>
    <t>SEKOLAH KEBANGSAAN TUNKU LAKSAMANA</t>
  </si>
  <si>
    <t>06150 AYER HITAM</t>
  </si>
  <si>
    <t>KEDAH DARUL AMAN</t>
  </si>
  <si>
    <t>AIERIL DANISH BIN AZMAN</t>
  </si>
  <si>
    <t>FARIS BIN MOHD AZREEN</t>
  </si>
  <si>
    <t>MIKAEL AL-HAKIM BIN MOHAMAD NORNIZAM</t>
  </si>
  <si>
    <t>MOHAMAD HELMI PUTRA BIN MOHAMAD HAFIZ</t>
  </si>
  <si>
    <t>MUHAMMAD ADIF ASHAIDIL BIN ROSNI</t>
  </si>
  <si>
    <t>MUHAMMAD ASRAF RAFAEL BIN ABDULLAH</t>
  </si>
  <si>
    <t>MUHAMMAD FAQIH BIN RAHIM</t>
  </si>
  <si>
    <t>MUHAMMAD HAZIQ NAUFAL BIN MOHD SUKRI</t>
  </si>
  <si>
    <t>MUHAMMAD QASIM BIN ABDUL AZIZ</t>
  </si>
  <si>
    <t>MUHAMMAD RAIYAN RAFIQ BIN MOHD SYAIFUL</t>
  </si>
  <si>
    <t>MUHAMMAD SYAHMI DANIAL BIN MOHD FAUZI</t>
  </si>
  <si>
    <t>ROSYAMMIL BIN RUZAIMI</t>
  </si>
  <si>
    <t>FARISHA ADRIANA BINTI NOR ANIZAM</t>
  </si>
  <si>
    <t>JANATUL UMAIRAH BINTI AZIZAN</t>
  </si>
  <si>
    <t>NUR AIMI SYAMIMI BINTI NORMAN ANDREW BONES</t>
  </si>
  <si>
    <t>NUR ALIFA SAFIYYA BINTI HAMIZAN</t>
  </si>
  <si>
    <t>NUR AUNI BALQIS BINTI ABDUL AZIM</t>
  </si>
  <si>
    <t>NUR SHAMILA BINTI ROSLIZAM</t>
  </si>
  <si>
    <t>NURANIS SHAFIQAH AMANDA BINTI HISHAM KAMARUL ZAMAN</t>
  </si>
  <si>
    <t>NURUL AYU AFIRA BINTI JAMANAZER</t>
  </si>
  <si>
    <t>PUTRI HANAN QISTINA BINTI ABDULLAH</t>
  </si>
  <si>
    <t>SITI MARIAM BINTI ZAINI</t>
  </si>
  <si>
    <t>JANUARI - NOVEMBER 2018</t>
  </si>
  <si>
    <t>MOHD HADI BIN SAAD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</si>
</sst>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\-00\-0000"/>
    <numFmt numFmtId="165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1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b/>
      <u/>
      <sz val="11"/>
      <color theme="0"/>
      <name val="Arial Narrow"/>
      <family val="2"/>
    </font>
    <font>
      <b/>
      <sz val="14"/>
      <name val="Arial Narrow"/>
      <family val="2"/>
    </font>
    <font>
      <b/>
      <sz val="12"/>
      <color theme="3"/>
      <name val="Arial Narrow"/>
      <family val="2"/>
    </font>
    <font>
      <b/>
      <sz val="16"/>
      <color theme="1"/>
      <name val="Arial Narrow"/>
      <family val="2"/>
    </font>
    <font>
      <b/>
      <sz val="16"/>
      <name val="Arial Narrow"/>
      <family val="2"/>
    </font>
    <font>
      <b/>
      <sz val="16"/>
      <color theme="8" tint="-0.249977111117893"/>
      <name val="Arial Narrow"/>
      <family val="2"/>
    </font>
    <font>
      <sz val="11"/>
      <color theme="8" tint="-0.249977111117893"/>
      <name val="Arial Narrow"/>
      <family val="2"/>
    </font>
    <font>
      <b/>
      <sz val="11"/>
      <color theme="8" tint="-0.249977111117893"/>
      <name val="Arial Narrow"/>
      <family val="2"/>
    </font>
    <font>
      <b/>
      <sz val="11"/>
      <name val="Arial"/>
      <family val="2"/>
    </font>
    <font>
      <b/>
      <sz val="11"/>
      <color rgb="FFFF0000"/>
      <name val="Aharoni"/>
      <charset val="177"/>
    </font>
    <font>
      <b/>
      <sz val="20"/>
      <color theme="1"/>
      <name val="Arial Narrow"/>
      <family val="2"/>
    </font>
    <font>
      <b/>
      <sz val="14"/>
      <color rgb="FF000099"/>
      <name val="Arial Narrow"/>
      <family val="2"/>
    </font>
    <font>
      <b/>
      <sz val="12"/>
      <color rgb="FF000099"/>
      <name val="Arial Narrow"/>
      <family val="2"/>
    </font>
    <font>
      <sz val="18"/>
      <color theme="1"/>
      <name val="Arial Narrow"/>
      <family val="2"/>
    </font>
    <font>
      <sz val="18"/>
      <name val="Arial Narrow"/>
      <family val="2"/>
    </font>
    <font>
      <sz val="14"/>
      <name val="Arial Narrow"/>
      <family val="2"/>
    </font>
    <font>
      <sz val="26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</font>
  </fonts>
  <fills count="1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EFBC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1">
    <xf numFmtId="0" fontId="0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19">
    <xf numFmtId="0" fontId="0" fillId="0" borderId="0" xfId="0"/>
    <xf numFmtId="0" fontId="3" fillId="0" borderId="0" xfId="0" applyFont="1"/>
    <xf numFmtId="0" fontId="4" fillId="0" borderId="0" xfId="0" applyFont="1" applyBorder="1" applyAlignment="1"/>
    <xf numFmtId="0" fontId="5" fillId="0" borderId="0" xfId="0" applyFont="1"/>
    <xf numFmtId="0" fontId="5" fillId="0" borderId="0" xfId="0" applyFont="1" applyBorder="1"/>
    <xf numFmtId="0" fontId="1" fillId="0" borderId="0" xfId="0" applyFont="1" applyAlignment="1">
      <alignment vertical="center"/>
    </xf>
    <xf numFmtId="0" fontId="5" fillId="3" borderId="0" xfId="0" applyFont="1" applyFill="1" applyBorder="1"/>
    <xf numFmtId="0" fontId="5" fillId="3" borderId="8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3" borderId="9" xfId="0" applyFont="1" applyFill="1" applyBorder="1"/>
    <xf numFmtId="0" fontId="13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/>
    <xf numFmtId="0" fontId="11" fillId="3" borderId="0" xfId="0" applyFont="1" applyFill="1"/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1" fontId="7" fillId="8" borderId="1" xfId="0" applyNumberFormat="1" applyFont="1" applyFill="1" applyBorder="1" applyAlignment="1">
      <alignment horizontal="center" vertical="center"/>
    </xf>
    <xf numFmtId="1" fontId="7" fillId="8" borderId="4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9" borderId="6" xfId="0" applyFont="1" applyFill="1" applyBorder="1" applyAlignment="1">
      <alignment horizontal="left"/>
    </xf>
    <xf numFmtId="0" fontId="9" fillId="9" borderId="0" xfId="0" applyFont="1" applyFill="1" applyBorder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3" borderId="5" xfId="0" applyFont="1" applyFill="1" applyBorder="1"/>
    <xf numFmtId="0" fontId="3" fillId="3" borderId="0" xfId="0" applyFont="1" applyFill="1"/>
    <xf numFmtId="0" fontId="3" fillId="0" borderId="0" xfId="0" applyFont="1" applyAlignment="1">
      <alignment horizontal="center" vertical="center"/>
    </xf>
    <xf numFmtId="0" fontId="3" fillId="6" borderId="0" xfId="0" applyFont="1" applyFill="1"/>
    <xf numFmtId="0" fontId="3" fillId="3" borderId="1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1" fillId="9" borderId="0" xfId="0" applyFont="1" applyFill="1"/>
    <xf numFmtId="0" fontId="10" fillId="9" borderId="0" xfId="0" applyFont="1" applyFill="1" applyAlignment="1" applyProtection="1">
      <protection locked="0"/>
    </xf>
    <xf numFmtId="0" fontId="17" fillId="9" borderId="0" xfId="0" applyFont="1" applyFill="1" applyAlignment="1">
      <alignment horizontal="right" vertical="center"/>
    </xf>
    <xf numFmtId="0" fontId="10" fillId="9" borderId="0" xfId="0" applyFont="1" applyFill="1"/>
    <xf numFmtId="0" fontId="18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21" fillId="2" borderId="0" xfId="0" applyFont="1" applyFill="1" applyBorder="1"/>
    <xf numFmtId="0" fontId="21" fillId="2" borderId="0" xfId="0" applyFont="1" applyFill="1" applyBorder="1" applyAlignment="1">
      <alignment horizontal="center"/>
    </xf>
    <xf numFmtId="0" fontId="13" fillId="0" borderId="0" xfId="0" applyFont="1"/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3" fillId="2" borderId="0" xfId="0" applyFont="1" applyFill="1"/>
    <xf numFmtId="0" fontId="16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Border="1"/>
    <xf numFmtId="0" fontId="12" fillId="2" borderId="0" xfId="0" applyFont="1" applyFill="1" applyBorder="1"/>
    <xf numFmtId="0" fontId="3" fillId="2" borderId="0" xfId="0" applyFont="1" applyFill="1" applyAlignment="1">
      <alignment horizontal="center"/>
    </xf>
    <xf numFmtId="0" fontId="21" fillId="2" borderId="0" xfId="0" applyFont="1" applyFill="1" applyBorder="1" applyAlignment="1"/>
    <xf numFmtId="0" fontId="22" fillId="2" borderId="0" xfId="0" applyFont="1" applyFill="1" applyBorder="1" applyAlignment="1"/>
    <xf numFmtId="0" fontId="1" fillId="3" borderId="0" xfId="0" applyFont="1" applyFill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/>
    <xf numFmtId="0" fontId="3" fillId="0" borderId="0" xfId="0" applyFont="1" applyAlignment="1">
      <alignment vertical="center"/>
    </xf>
    <xf numFmtId="0" fontId="14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right" vertical="center"/>
    </xf>
    <xf numFmtId="0" fontId="28" fillId="2" borderId="0" xfId="0" applyFont="1" applyFill="1" applyAlignment="1">
      <alignment vertical="center"/>
    </xf>
    <xf numFmtId="0" fontId="8" fillId="0" borderId="0" xfId="0" applyFont="1" applyFill="1" applyBorder="1" applyAlignment="1" applyProtection="1">
      <protection locked="0"/>
    </xf>
    <xf numFmtId="0" fontId="5" fillId="2" borderId="0" xfId="0" applyFont="1" applyFill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9" borderId="0" xfId="0" applyFont="1" applyFill="1" applyAlignment="1" applyProtection="1">
      <alignment horizontal="center"/>
      <protection locked="0"/>
    </xf>
    <xf numFmtId="0" fontId="10" fillId="9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0" borderId="6" xfId="0" applyFont="1" applyBorder="1"/>
    <xf numFmtId="0" fontId="7" fillId="2" borderId="0" xfId="0" applyFont="1" applyFill="1" applyBorder="1" applyAlignment="1">
      <alignment vertical="top"/>
    </xf>
    <xf numFmtId="0" fontId="23" fillId="9" borderId="0" xfId="0" applyFont="1" applyFill="1" applyBorder="1" applyAlignment="1">
      <alignment vertical="center"/>
    </xf>
    <xf numFmtId="0" fontId="23" fillId="9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164" fontId="9" fillId="3" borderId="3" xfId="0" applyNumberFormat="1" applyFont="1" applyFill="1" applyBorder="1" applyAlignment="1"/>
    <xf numFmtId="0" fontId="9" fillId="3" borderId="2" xfId="0" applyFont="1" applyFill="1" applyBorder="1" applyAlignment="1"/>
    <xf numFmtId="0" fontId="9" fillId="3" borderId="3" xfId="0" applyFont="1" applyFill="1" applyBorder="1" applyAlignment="1"/>
    <xf numFmtId="0" fontId="9" fillId="3" borderId="2" xfId="0" applyNumberFormat="1" applyFont="1" applyFill="1" applyBorder="1" applyAlignment="1"/>
    <xf numFmtId="0" fontId="9" fillId="3" borderId="3" xfId="0" applyNumberFormat="1" applyFont="1" applyFill="1" applyBorder="1" applyAlignment="1"/>
    <xf numFmtId="0" fontId="8" fillId="2" borderId="1" xfId="0" applyFont="1" applyFill="1" applyBorder="1" applyAlignment="1">
      <alignment horizontal="center" vertical="center"/>
    </xf>
    <xf numFmtId="0" fontId="6" fillId="9" borderId="0" xfId="0" applyFont="1" applyFill="1" applyBorder="1" applyAlignment="1" applyProtection="1">
      <alignment vertical="center"/>
      <protection locked="0"/>
    </xf>
    <xf numFmtId="164" fontId="9" fillId="3" borderId="2" xfId="0" applyNumberFormat="1" applyFont="1" applyFill="1" applyBorder="1" applyAlignment="1">
      <alignment horizontal="left"/>
    </xf>
    <xf numFmtId="0" fontId="29" fillId="9" borderId="5" xfId="0" applyFont="1" applyFill="1" applyBorder="1" applyAlignment="1">
      <alignment vertical="center"/>
    </xf>
    <xf numFmtId="0" fontId="29" fillId="9" borderId="11" xfId="0" applyFont="1" applyFill="1" applyBorder="1" applyAlignment="1">
      <alignment vertical="center"/>
    </xf>
    <xf numFmtId="0" fontId="29" fillId="9" borderId="6" xfId="0" applyFont="1" applyFill="1" applyBorder="1" applyAlignment="1">
      <alignment vertical="center"/>
    </xf>
    <xf numFmtId="0" fontId="29" fillId="9" borderId="12" xfId="0" applyFont="1" applyFill="1" applyBorder="1" applyAlignment="1">
      <alignment vertical="center"/>
    </xf>
    <xf numFmtId="0" fontId="6" fillId="9" borderId="6" xfId="0" applyFont="1" applyFill="1" applyBorder="1" applyAlignment="1">
      <alignment vertical="center"/>
    </xf>
    <xf numFmtId="0" fontId="6" fillId="9" borderId="12" xfId="0" applyFont="1" applyFill="1" applyBorder="1" applyAlignment="1">
      <alignment vertical="center"/>
    </xf>
    <xf numFmtId="0" fontId="6" fillId="9" borderId="7" xfId="0" applyFont="1" applyFill="1" applyBorder="1" applyAlignment="1">
      <alignment vertical="center"/>
    </xf>
    <xf numFmtId="0" fontId="6" fillId="9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3" fillId="13" borderId="0" xfId="0" applyFont="1" applyFill="1"/>
    <xf numFmtId="0" fontId="3" fillId="13" borderId="0" xfId="0" applyFont="1" applyFill="1" applyProtection="1">
      <protection locked="0"/>
    </xf>
    <xf numFmtId="0" fontId="32" fillId="14" borderId="15" xfId="0" applyFont="1" applyFill="1" applyBorder="1" applyAlignment="1" applyProtection="1">
      <alignment horizontal="center" vertical="center"/>
      <protection hidden="1"/>
    </xf>
    <xf numFmtId="0" fontId="32" fillId="14" borderId="16" xfId="0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 vertical="center"/>
      <protection hidden="1"/>
    </xf>
    <xf numFmtId="2" fontId="32" fillId="0" borderId="1" xfId="0" applyNumberFormat="1" applyFont="1" applyBorder="1" applyAlignment="1" applyProtection="1">
      <alignment horizontal="center" vertical="center"/>
      <protection hidden="1"/>
    </xf>
    <xf numFmtId="165" fontId="32" fillId="0" borderId="1" xfId="0" applyNumberFormat="1" applyFont="1" applyBorder="1" applyAlignment="1" applyProtection="1">
      <alignment horizontal="center" vertical="center"/>
      <protection hidden="1"/>
    </xf>
    <xf numFmtId="0" fontId="32" fillId="0" borderId="0" xfId="0" applyFont="1" applyProtection="1">
      <protection hidden="1"/>
    </xf>
    <xf numFmtId="0" fontId="32" fillId="0" borderId="4" xfId="0" applyFont="1" applyBorder="1" applyAlignment="1" applyProtection="1">
      <alignment horizontal="center" vertical="center"/>
      <protection hidden="1"/>
    </xf>
    <xf numFmtId="0" fontId="32" fillId="0" borderId="5" xfId="0" applyFont="1" applyBorder="1" applyAlignment="1" applyProtection="1">
      <alignment horizontal="center" vertical="center"/>
      <protection hidden="1"/>
    </xf>
    <xf numFmtId="0" fontId="32" fillId="0" borderId="6" xfId="0" applyFont="1" applyBorder="1" applyAlignment="1" applyProtection="1">
      <alignment horizontal="center" vertical="center"/>
      <protection hidden="1"/>
    </xf>
    <xf numFmtId="0" fontId="32" fillId="0" borderId="18" xfId="0" applyFont="1" applyBorder="1" applyAlignment="1" applyProtection="1">
      <alignment horizontal="center" vertical="center"/>
      <protection hidden="1"/>
    </xf>
    <xf numFmtId="0" fontId="32" fillId="0" borderId="4" xfId="0" applyFont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2" fillId="14" borderId="16" xfId="0" applyFont="1" applyFill="1" applyBorder="1" applyAlignment="1" applyProtection="1">
      <alignment vertical="center"/>
      <protection hidden="1"/>
    </xf>
    <xf numFmtId="0" fontId="32" fillId="0" borderId="20" xfId="0" applyFont="1" applyBorder="1" applyAlignment="1" applyProtection="1">
      <alignment vertical="center"/>
      <protection hidden="1"/>
    </xf>
    <xf numFmtId="0" fontId="32" fillId="0" borderId="1" xfId="0" applyFont="1" applyBorder="1" applyAlignment="1" applyProtection="1">
      <alignment vertical="center"/>
      <protection hidden="1"/>
    </xf>
    <xf numFmtId="0" fontId="32" fillId="0" borderId="20" xfId="0" applyFont="1" applyBorder="1" applyAlignment="1" applyProtection="1">
      <alignment vertical="center" wrapText="1"/>
      <protection hidden="1"/>
    </xf>
    <xf numFmtId="0" fontId="32" fillId="0" borderId="4" xfId="0" applyFont="1" applyBorder="1" applyAlignment="1" applyProtection="1">
      <alignment vertical="center" wrapText="1"/>
      <protection hidden="1"/>
    </xf>
    <xf numFmtId="0" fontId="32" fillId="0" borderId="10" xfId="0" applyFont="1" applyBorder="1" applyAlignment="1" applyProtection="1">
      <alignment vertical="center" wrapText="1"/>
      <protection hidden="1"/>
    </xf>
    <xf numFmtId="0" fontId="32" fillId="0" borderId="1" xfId="0" applyFont="1" applyBorder="1" applyAlignment="1" applyProtection="1">
      <alignment vertical="center" wrapText="1"/>
      <protection hidden="1"/>
    </xf>
    <xf numFmtId="0" fontId="32" fillId="0" borderId="18" xfId="0" applyFont="1" applyBorder="1" applyAlignment="1" applyProtection="1">
      <alignment vertical="center" wrapText="1"/>
      <protection hidden="1"/>
    </xf>
    <xf numFmtId="0" fontId="32" fillId="0" borderId="12" xfId="0" applyFont="1" applyBorder="1" applyAlignment="1" applyProtection="1">
      <alignment horizontal="left" vertical="center" wrapText="1"/>
      <protection hidden="1"/>
    </xf>
    <xf numFmtId="0" fontId="32" fillId="15" borderId="16" xfId="0" applyFont="1" applyFill="1" applyBorder="1" applyAlignment="1" applyProtection="1">
      <alignment vertical="center"/>
      <protection hidden="1"/>
    </xf>
    <xf numFmtId="0" fontId="3" fillId="16" borderId="0" xfId="0" applyFont="1" applyFill="1" applyProtection="1">
      <protection hidden="1"/>
    </xf>
    <xf numFmtId="0" fontId="3" fillId="15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16" borderId="0" xfId="0" applyFont="1" applyFill="1" applyBorder="1" applyProtection="1"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16" borderId="0" xfId="0" applyFont="1" applyFill="1" applyBorder="1" applyAlignment="1" applyProtection="1">
      <alignment vertical="center"/>
      <protection hidden="1"/>
    </xf>
    <xf numFmtId="0" fontId="6" fillId="1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15" borderId="1" xfId="0" applyFont="1" applyFill="1" applyBorder="1" applyAlignment="1" applyProtection="1">
      <alignment horizontal="left" vertical="center" wrapText="1"/>
      <protection hidden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0" fontId="3" fillId="16" borderId="0" xfId="0" applyFont="1" applyFill="1" applyBorder="1" applyAlignment="1" applyProtection="1">
      <alignment vertical="center" wrapText="1"/>
      <protection hidden="1"/>
    </xf>
    <xf numFmtId="0" fontId="5" fillId="16" borderId="0" xfId="0" applyFont="1" applyFill="1" applyAlignment="1" applyProtection="1">
      <alignment vertical="center" wrapText="1"/>
      <protection hidden="1"/>
    </xf>
    <xf numFmtId="0" fontId="5" fillId="3" borderId="1" xfId="0" applyFont="1" applyFill="1" applyBorder="1" applyAlignment="1" applyProtection="1">
      <alignment vertical="center" wrapText="1"/>
      <protection hidden="1"/>
    </xf>
    <xf numFmtId="0" fontId="3" fillId="16" borderId="0" xfId="0" applyFont="1" applyFill="1" applyAlignment="1" applyProtection="1">
      <alignment vertical="center" wrapText="1"/>
      <protection hidden="1"/>
    </xf>
    <xf numFmtId="0" fontId="3" fillId="17" borderId="1" xfId="0" applyFont="1" applyFill="1" applyBorder="1" applyAlignment="1" applyProtection="1">
      <alignment horizontal="left" vertical="center" wrapText="1"/>
      <protection hidden="1"/>
    </xf>
    <xf numFmtId="0" fontId="3" fillId="17" borderId="1" xfId="0" applyFont="1" applyFill="1" applyBorder="1" applyAlignment="1" applyProtection="1">
      <alignment vertical="center" wrapText="1"/>
      <protection hidden="1"/>
    </xf>
    <xf numFmtId="0" fontId="3" fillId="16" borderId="0" xfId="0" applyFont="1" applyFill="1" applyBorder="1" applyAlignment="1" applyProtection="1">
      <alignment horizontal="justify" vertical="center" wrapText="1"/>
      <protection hidden="1"/>
    </xf>
    <xf numFmtId="0" fontId="4" fillId="11" borderId="1" xfId="0" applyFont="1" applyFill="1" applyBorder="1" applyAlignment="1" applyProtection="1">
      <alignment vertical="center" wrapText="1"/>
      <protection hidden="1"/>
    </xf>
    <xf numFmtId="0" fontId="6" fillId="10" borderId="1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left"/>
    </xf>
    <xf numFmtId="0" fontId="3" fillId="3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0" fillId="9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5" fillId="18" borderId="4" xfId="0" applyFont="1" applyFill="1" applyBorder="1" applyAlignment="1" applyProtection="1">
      <alignment vertical="center" wrapText="1"/>
      <protection hidden="1"/>
    </xf>
    <xf numFmtId="0" fontId="13" fillId="2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16" borderId="1" xfId="0" applyFont="1" applyFill="1" applyBorder="1" applyProtection="1">
      <protection hidden="1"/>
    </xf>
    <xf numFmtId="0" fontId="16" fillId="11" borderId="0" xfId="0" applyFont="1" applyFill="1" applyBorder="1" applyAlignment="1">
      <alignment horizontal="left"/>
    </xf>
    <xf numFmtId="0" fontId="9" fillId="11" borderId="0" xfId="0" applyFont="1" applyFill="1" applyBorder="1"/>
    <xf numFmtId="0" fontId="12" fillId="4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9" borderId="0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left"/>
    </xf>
    <xf numFmtId="0" fontId="9" fillId="9" borderId="0" xfId="0" applyFont="1" applyFill="1" applyBorder="1" applyAlignment="1">
      <alignment horizontal="left"/>
    </xf>
    <xf numFmtId="0" fontId="9" fillId="9" borderId="5" xfId="0" applyFont="1" applyFill="1" applyBorder="1" applyAlignment="1">
      <alignment horizontal="left"/>
    </xf>
    <xf numFmtId="0" fontId="9" fillId="9" borderId="8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 vertical="center" wrapText="1"/>
    </xf>
    <xf numFmtId="0" fontId="24" fillId="13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9" fillId="9" borderId="7" xfId="0" applyFont="1" applyFill="1" applyBorder="1" applyAlignment="1">
      <alignment horizontal="left"/>
    </xf>
    <xf numFmtId="0" fontId="9" fillId="9" borderId="9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left" vertical="center" indent="1"/>
    </xf>
    <xf numFmtId="0" fontId="31" fillId="2" borderId="9" xfId="0" applyFont="1" applyFill="1" applyBorder="1" applyAlignment="1">
      <alignment horizontal="left" vertical="center" inden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5" fillId="9" borderId="0" xfId="0" applyFont="1" applyFill="1" applyAlignment="1">
      <alignment horizontal="center" vertical="center"/>
    </xf>
    <xf numFmtId="0" fontId="32" fillId="0" borderId="5" xfId="0" applyFont="1" applyBorder="1" applyAlignment="1" applyProtection="1">
      <alignment horizontal="center" vertical="center"/>
      <protection hidden="1"/>
    </xf>
    <xf numFmtId="0" fontId="32" fillId="0" borderId="7" xfId="0" applyFont="1" applyBorder="1" applyAlignment="1" applyProtection="1">
      <alignment horizontal="center" vertical="center"/>
      <protection hidden="1"/>
    </xf>
    <xf numFmtId="0" fontId="32" fillId="15" borderId="19" xfId="0" applyFont="1" applyFill="1" applyBorder="1" applyAlignment="1" applyProtection="1">
      <alignment horizontal="center" vertical="center"/>
      <protection hidden="1"/>
    </xf>
    <xf numFmtId="0" fontId="32" fillId="15" borderId="17" xfId="0" applyFont="1" applyFill="1" applyBorder="1" applyAlignment="1" applyProtection="1">
      <alignment horizontal="center" vertical="center"/>
      <protection hidden="1"/>
    </xf>
    <xf numFmtId="0" fontId="32" fillId="0" borderId="13" xfId="0" applyFont="1" applyBorder="1" applyAlignment="1" applyProtection="1">
      <alignment horizontal="center" vertical="center"/>
      <protection hidden="1"/>
    </xf>
    <xf numFmtId="0" fontId="32" fillId="0" borderId="4" xfId="0" applyFont="1" applyBorder="1" applyAlignment="1" applyProtection="1">
      <alignment horizontal="center" vertical="center"/>
      <protection hidden="1"/>
    </xf>
    <xf numFmtId="0" fontId="32" fillId="0" borderId="18" xfId="0" applyFont="1" applyBorder="1" applyAlignment="1" applyProtection="1">
      <alignment horizontal="center" vertical="center"/>
      <protection hidden="1"/>
    </xf>
    <xf numFmtId="0" fontId="32" fillId="0" borderId="10" xfId="0" applyFont="1" applyBorder="1" applyAlignment="1" applyProtection="1">
      <alignment horizontal="center" vertical="center"/>
      <protection hidden="1"/>
    </xf>
    <xf numFmtId="0" fontId="36" fillId="0" borderId="21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Light16"/>
  <colors>
    <mruColors>
      <color rgb="FF000099"/>
      <color rgb="FFCC3399"/>
      <color rgb="FFFFFF66"/>
      <color rgb="FFFF9900"/>
      <color rgb="FF00FFFF"/>
      <color rgb="FFE45AD4"/>
      <color rgb="FF00CC99"/>
      <color rgb="FFFF3399"/>
      <color rgb="FF009900"/>
      <color rgb="FFC7D8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PELAPORAN'!$B$29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PELAPORAN'!$C$28:$H$28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PELAPORAN'!$C$29:$H$29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B2-430E-908A-761BB9D8A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532312"/>
        <c:axId val="2141520584"/>
      </c:barChart>
      <c:catAx>
        <c:axId val="2141532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1520584"/>
        <c:crosses val="autoZero"/>
        <c:auto val="1"/>
        <c:lblAlgn val="ctr"/>
        <c:lblOffset val="100"/>
        <c:noMultiLvlLbl val="0"/>
      </c:catAx>
      <c:valAx>
        <c:axId val="2141520584"/>
        <c:scaling>
          <c:orientation val="minMax"/>
          <c:max val="60.0"/>
        </c:scaling>
        <c:delete val="0"/>
        <c:axPos val="l"/>
        <c:numFmt formatCode="General" sourceLinked="1"/>
        <c:majorTickMark val="out"/>
        <c:minorTickMark val="none"/>
        <c:tickLblPos val="nextTo"/>
        <c:crossAx val="2141532312"/>
        <c:crosses val="autoZero"/>
        <c:crossBetween val="between"/>
        <c:majorUnit val="1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PELAPORAN'!$B$101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PELAPORAN'!$C$100:$H$100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PELAPORAN'!$C$101:$H$101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A3-4A51-BD24-1EF5DFDA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844520"/>
        <c:axId val="2141847496"/>
      </c:barChart>
      <c:catAx>
        <c:axId val="2141844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1847496"/>
        <c:crosses val="autoZero"/>
        <c:auto val="1"/>
        <c:lblAlgn val="ctr"/>
        <c:lblOffset val="100"/>
        <c:noMultiLvlLbl val="0"/>
      </c:catAx>
      <c:valAx>
        <c:axId val="2141847496"/>
        <c:scaling>
          <c:orientation val="minMax"/>
          <c:max val="60.0"/>
        </c:scaling>
        <c:delete val="0"/>
        <c:axPos val="l"/>
        <c:numFmt formatCode="General" sourceLinked="1"/>
        <c:majorTickMark val="out"/>
        <c:minorTickMark val="none"/>
        <c:tickLblPos val="nextTo"/>
        <c:crossAx val="2141844520"/>
        <c:crosses val="autoZero"/>
        <c:crossBetween val="between"/>
        <c:majorUnit val="1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PELAPORAN'!$J$101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PELAPORAN'!$K$100:$P$100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PELAPORAN'!$K$101:$P$101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AA-4E4B-8913-4BFE9FF02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875112"/>
        <c:axId val="2141878088"/>
      </c:barChart>
      <c:catAx>
        <c:axId val="2141875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1878088"/>
        <c:crosses val="autoZero"/>
        <c:auto val="1"/>
        <c:lblAlgn val="ctr"/>
        <c:lblOffset val="100"/>
        <c:noMultiLvlLbl val="0"/>
      </c:catAx>
      <c:valAx>
        <c:axId val="2141878088"/>
        <c:scaling>
          <c:orientation val="minMax"/>
          <c:max val="60.0"/>
        </c:scaling>
        <c:delete val="0"/>
        <c:axPos val="l"/>
        <c:numFmt formatCode="General" sourceLinked="1"/>
        <c:majorTickMark val="out"/>
        <c:minorTickMark val="none"/>
        <c:tickLblPos val="nextTo"/>
        <c:crossAx val="2141875112"/>
        <c:crosses val="autoZero"/>
        <c:crossBetween val="between"/>
        <c:majorUnit val="1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PELAPORAN'!$B$119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PELAPORAN'!$C$118:$H$118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PELAPORAN'!$C$119:$H$119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257-9ADC-CE0DE7BC0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911096"/>
        <c:axId val="2141914072"/>
      </c:barChart>
      <c:catAx>
        <c:axId val="2141911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1914072"/>
        <c:crosses val="autoZero"/>
        <c:auto val="1"/>
        <c:lblAlgn val="ctr"/>
        <c:lblOffset val="100"/>
        <c:noMultiLvlLbl val="0"/>
      </c:catAx>
      <c:valAx>
        <c:axId val="2141914072"/>
        <c:scaling>
          <c:orientation val="minMax"/>
          <c:max val="60.0"/>
        </c:scaling>
        <c:delete val="0"/>
        <c:axPos val="l"/>
        <c:numFmt formatCode="General" sourceLinked="1"/>
        <c:majorTickMark val="out"/>
        <c:minorTickMark val="none"/>
        <c:tickLblPos val="nextTo"/>
        <c:crossAx val="2141911096"/>
        <c:crosses val="autoZero"/>
        <c:crossBetween val="between"/>
        <c:majorUnit val="1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3288682321229"/>
          <c:y val="0.0638665434648694"/>
          <c:w val="0.912640028978934"/>
          <c:h val="0.7747680907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PELAPORAN'!$J$119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PELAPORAN'!$K$118:$P$118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PELAPORAN'!$K$119:$P$119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6B-4BC2-BEE1-110C7B99C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947880"/>
        <c:axId val="2141950856"/>
      </c:barChart>
      <c:catAx>
        <c:axId val="2141947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1950856"/>
        <c:crosses val="autoZero"/>
        <c:auto val="1"/>
        <c:lblAlgn val="ctr"/>
        <c:lblOffset val="100"/>
        <c:noMultiLvlLbl val="0"/>
      </c:catAx>
      <c:valAx>
        <c:axId val="2141950856"/>
        <c:scaling>
          <c:orientation val="minMax"/>
          <c:max val="60.0"/>
        </c:scaling>
        <c:delete val="0"/>
        <c:axPos val="l"/>
        <c:numFmt formatCode="General" sourceLinked="1"/>
        <c:majorTickMark val="out"/>
        <c:minorTickMark val="none"/>
        <c:tickLblPos val="nextTo"/>
        <c:crossAx val="2141947880"/>
        <c:crosses val="autoZero"/>
        <c:crossBetween val="between"/>
        <c:majorUnit val="1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PELAPORAN'!$B$10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PELAPORAN'!$C$9:$H$9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PELAPORAN'!$C$10:$H$10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B0-4F54-882F-1EF8F02AE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981272"/>
        <c:axId val="2141984248"/>
      </c:barChart>
      <c:catAx>
        <c:axId val="2141981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41984248"/>
        <c:crosses val="autoZero"/>
        <c:auto val="1"/>
        <c:lblAlgn val="ctr"/>
        <c:lblOffset val="100"/>
        <c:noMultiLvlLbl val="0"/>
      </c:catAx>
      <c:valAx>
        <c:axId val="2141984248"/>
        <c:scaling>
          <c:orientation val="minMax"/>
          <c:max val="60.0"/>
        </c:scaling>
        <c:delete val="0"/>
        <c:axPos val="l"/>
        <c:numFmt formatCode="General" sourceLinked="1"/>
        <c:majorTickMark val="none"/>
        <c:minorTickMark val="none"/>
        <c:tickLblPos val="nextTo"/>
        <c:crossAx val="2141981272"/>
        <c:crosses val="autoZero"/>
        <c:crossBetween val="between"/>
        <c:majorUnit val="1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PELAPORAN'!$J$10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PELAPORAN'!$K$9:$P$9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PELAPORAN'!$K$10:$P$10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23-472F-97B0-AB1E8AE28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593096"/>
        <c:axId val="2141596072"/>
      </c:barChart>
      <c:catAx>
        <c:axId val="2141593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1596072"/>
        <c:crosses val="autoZero"/>
        <c:auto val="1"/>
        <c:lblAlgn val="ctr"/>
        <c:lblOffset val="100"/>
        <c:noMultiLvlLbl val="0"/>
      </c:catAx>
      <c:valAx>
        <c:axId val="2141596072"/>
        <c:scaling>
          <c:orientation val="minMax"/>
          <c:max val="60.0"/>
        </c:scaling>
        <c:delete val="0"/>
        <c:axPos val="l"/>
        <c:numFmt formatCode="General" sourceLinked="1"/>
        <c:majorTickMark val="out"/>
        <c:minorTickMark val="none"/>
        <c:tickLblPos val="nextTo"/>
        <c:crossAx val="2141593096"/>
        <c:crosses val="autoZero"/>
        <c:crossBetween val="between"/>
        <c:majorUnit val="1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PELAPORAN'!$J$29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PELAPORAN'!$K$28:$P$28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PELAPORAN'!$K$29:$P$29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F4-455D-9C45-14959DAD8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624872"/>
        <c:axId val="2141627848"/>
      </c:barChart>
      <c:catAx>
        <c:axId val="2141624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1627848"/>
        <c:crosses val="autoZero"/>
        <c:auto val="1"/>
        <c:lblAlgn val="ctr"/>
        <c:lblOffset val="100"/>
        <c:noMultiLvlLbl val="0"/>
      </c:catAx>
      <c:valAx>
        <c:axId val="2141627848"/>
        <c:scaling>
          <c:orientation val="minMax"/>
          <c:max val="60.0"/>
        </c:scaling>
        <c:delete val="0"/>
        <c:axPos val="l"/>
        <c:numFmt formatCode="General" sourceLinked="1"/>
        <c:majorTickMark val="out"/>
        <c:minorTickMark val="none"/>
        <c:tickLblPos val="nextTo"/>
        <c:crossAx val="2141624872"/>
        <c:crosses val="autoZero"/>
        <c:crossBetween val="between"/>
        <c:majorUnit val="1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PELAPORAN'!$B$47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PELAPORAN'!$C$46:$H$46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PELAPORAN'!$C$47:$H$47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E3-4BF2-8E9E-352D928A9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661112"/>
        <c:axId val="2141664088"/>
      </c:barChart>
      <c:catAx>
        <c:axId val="2141661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1664088"/>
        <c:crosses val="autoZero"/>
        <c:auto val="1"/>
        <c:lblAlgn val="ctr"/>
        <c:lblOffset val="100"/>
        <c:noMultiLvlLbl val="0"/>
      </c:catAx>
      <c:valAx>
        <c:axId val="2141664088"/>
        <c:scaling>
          <c:orientation val="minMax"/>
          <c:max val="60.0"/>
        </c:scaling>
        <c:delete val="0"/>
        <c:axPos val="l"/>
        <c:numFmt formatCode="General" sourceLinked="1"/>
        <c:majorTickMark val="out"/>
        <c:minorTickMark val="none"/>
        <c:tickLblPos val="nextTo"/>
        <c:crossAx val="2141661112"/>
        <c:crosses val="autoZero"/>
        <c:crossBetween val="between"/>
        <c:majorUnit val="1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PELAPORAN'!$J$47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PELAPORAN'!$K$46:$P$46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PELAPORAN'!$K$47:$P$47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FC-4B11-B9E2-BDDB6D8F1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691640"/>
        <c:axId val="2141694616"/>
      </c:barChart>
      <c:catAx>
        <c:axId val="2141691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1694616"/>
        <c:crosses val="autoZero"/>
        <c:auto val="1"/>
        <c:lblAlgn val="ctr"/>
        <c:lblOffset val="100"/>
        <c:noMultiLvlLbl val="0"/>
      </c:catAx>
      <c:valAx>
        <c:axId val="2141694616"/>
        <c:scaling>
          <c:orientation val="minMax"/>
          <c:max val="60.0"/>
        </c:scaling>
        <c:delete val="0"/>
        <c:axPos val="l"/>
        <c:numFmt formatCode="General" sourceLinked="1"/>
        <c:majorTickMark val="out"/>
        <c:minorTickMark val="none"/>
        <c:tickLblPos val="nextTo"/>
        <c:crossAx val="2141691640"/>
        <c:crosses val="autoZero"/>
        <c:crossBetween val="between"/>
        <c:majorUnit val="1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PELAPORAN'!$B$65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PELAPORAN'!$C$64:$H$64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PELAPORAN'!$C$65:$H$65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0D-4DA3-8F73-A4F52EF7D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721960"/>
        <c:axId val="2141724936"/>
      </c:barChart>
      <c:catAx>
        <c:axId val="2141721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1724936"/>
        <c:crosses val="autoZero"/>
        <c:auto val="1"/>
        <c:lblAlgn val="ctr"/>
        <c:lblOffset val="100"/>
        <c:noMultiLvlLbl val="0"/>
      </c:catAx>
      <c:valAx>
        <c:axId val="2141724936"/>
        <c:scaling>
          <c:orientation val="minMax"/>
          <c:max val="60.0"/>
        </c:scaling>
        <c:delete val="0"/>
        <c:axPos val="l"/>
        <c:numFmt formatCode="General" sourceLinked="1"/>
        <c:majorTickMark val="out"/>
        <c:minorTickMark val="none"/>
        <c:tickLblPos val="nextTo"/>
        <c:crossAx val="2141721960"/>
        <c:crosses val="autoZero"/>
        <c:crossBetween val="between"/>
        <c:majorUnit val="1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PELAPORAN'!$J$65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PELAPORAN'!$K$64:$P$64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PELAPORAN'!$K$65:$P$65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32-4DF4-B686-670030A14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752712"/>
        <c:axId val="2141755688"/>
      </c:barChart>
      <c:catAx>
        <c:axId val="2141752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1755688"/>
        <c:crosses val="autoZero"/>
        <c:auto val="1"/>
        <c:lblAlgn val="ctr"/>
        <c:lblOffset val="100"/>
        <c:noMultiLvlLbl val="0"/>
      </c:catAx>
      <c:valAx>
        <c:axId val="2141755688"/>
        <c:scaling>
          <c:orientation val="minMax"/>
          <c:max val="60.0"/>
        </c:scaling>
        <c:delete val="0"/>
        <c:axPos val="l"/>
        <c:numFmt formatCode="General" sourceLinked="1"/>
        <c:majorTickMark val="out"/>
        <c:minorTickMark val="none"/>
        <c:tickLblPos val="nextTo"/>
        <c:crossAx val="2141752712"/>
        <c:crosses val="autoZero"/>
        <c:crossBetween val="between"/>
        <c:majorUnit val="1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PELAPORAN'!$B$83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PELAPORAN'!$C$82:$H$82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PELAPORAN'!$C$83:$H$83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79-4D35-A439-E7C3259FB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783000"/>
        <c:axId val="2141785976"/>
      </c:barChart>
      <c:catAx>
        <c:axId val="2141783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1785976"/>
        <c:crosses val="autoZero"/>
        <c:auto val="1"/>
        <c:lblAlgn val="ctr"/>
        <c:lblOffset val="100"/>
        <c:noMultiLvlLbl val="0"/>
      </c:catAx>
      <c:valAx>
        <c:axId val="2141785976"/>
        <c:scaling>
          <c:orientation val="minMax"/>
          <c:max val="60.0"/>
        </c:scaling>
        <c:delete val="0"/>
        <c:axPos val="l"/>
        <c:numFmt formatCode="General" sourceLinked="1"/>
        <c:majorTickMark val="out"/>
        <c:minorTickMark val="none"/>
        <c:tickLblPos val="nextTo"/>
        <c:crossAx val="2141783000"/>
        <c:crosses val="autoZero"/>
        <c:crossBetween val="between"/>
        <c:majorUnit val="1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4379111808333"/>
          <c:y val="0.0635921859391102"/>
          <c:w val="0.912484702635664"/>
          <c:h val="0.752824738362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PELAPORAN'!$J$83</c:f>
              <c:strCache>
                <c:ptCount val="1"/>
                <c:pt idx="0">
                  <c:v>BIL. MURID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PELAPORAN'!$K$82:$P$82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PELAPORAN'!$K$83:$P$83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3A-4394-8C70-6142C163D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813624"/>
        <c:axId val="2141816600"/>
      </c:barChart>
      <c:catAx>
        <c:axId val="2141813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1816600"/>
        <c:crosses val="autoZero"/>
        <c:auto val="1"/>
        <c:lblAlgn val="ctr"/>
        <c:lblOffset val="100"/>
        <c:noMultiLvlLbl val="0"/>
      </c:catAx>
      <c:valAx>
        <c:axId val="2141816600"/>
        <c:scaling>
          <c:orientation val="minMax"/>
          <c:max val="60.0"/>
        </c:scaling>
        <c:delete val="0"/>
        <c:axPos val="l"/>
        <c:numFmt formatCode="General" sourceLinked="1"/>
        <c:majorTickMark val="out"/>
        <c:minorTickMark val="none"/>
        <c:tickLblPos val="nextTo"/>
        <c:crossAx val="2141813624"/>
        <c:crosses val="autoZero"/>
        <c:crossBetween val="between"/>
        <c:majorUnit val="1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74" dropStyle="combo" dx="16" fmlaLink="$I$6" fmlaRange="$J$7:$J$57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image" Target="../media/image1.png"/><Relationship Id="rId15" Type="http://schemas.openxmlformats.org/officeDocument/2006/relationships/image" Target="../media/image2.png"/><Relationship Id="rId16" Type="http://schemas.openxmlformats.org/officeDocument/2006/relationships/chart" Target="../charts/chart1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2806700</xdr:colOff>
          <xdr:row>7</xdr:row>
          <xdr:rowOff>25400</xdr:rowOff>
        </xdr:from>
        <xdr:to>
          <xdr:col>5</xdr:col>
          <xdr:colOff>5753100</xdr:colOff>
          <xdr:row>8</xdr:row>
          <xdr:rowOff>127000</xdr:rowOff>
        </xdr:to>
        <xdr:sp macro="" textlink="">
          <xdr:nvSpPr>
            <xdr:cNvPr id="14337" name="Drop Dow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5</xdr:col>
      <xdr:colOff>3321774</xdr:colOff>
      <xdr:row>10</xdr:row>
      <xdr:rowOff>0</xdr:rowOff>
    </xdr:from>
    <xdr:to>
      <xdr:col>6</xdr:col>
      <xdr:colOff>23818</xdr:colOff>
      <xdr:row>12</xdr:row>
      <xdr:rowOff>129608</xdr:rowOff>
    </xdr:to>
    <xdr:grpSp>
      <xdr:nvGrpSpPr>
        <xdr:cNvPr id="3" name="Group 2"/>
        <xdr:cNvGrpSpPr/>
      </xdr:nvGrpSpPr>
      <xdr:grpSpPr>
        <a:xfrm>
          <a:off x="8512899" y="2095500"/>
          <a:ext cx="3909294" cy="447108"/>
          <a:chOff x="7869962" y="2357438"/>
          <a:chExt cx="3012356" cy="558233"/>
        </a:xfrm>
      </xdr:grpSpPr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69962" y="2357438"/>
            <a:ext cx="2166951" cy="557552"/>
          </a:xfrm>
          <a:prstGeom prst="rect">
            <a:avLst/>
          </a:prstGeom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346548" y="2362202"/>
            <a:ext cx="535770" cy="55346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2166951</xdr:colOff>
      <xdr:row>2</xdr:row>
      <xdr:rowOff>230980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9" y="326571"/>
          <a:ext cx="2166951" cy="557552"/>
        </a:xfrm>
        <a:prstGeom prst="rect">
          <a:avLst/>
        </a:prstGeom>
      </xdr:spPr>
    </xdr:pic>
    <xdr:clientData/>
  </xdr:twoCellAnchor>
  <xdr:twoCellAnchor editAs="oneCell">
    <xdr:from>
      <xdr:col>17</xdr:col>
      <xdr:colOff>558527</xdr:colOff>
      <xdr:row>1</xdr:row>
      <xdr:rowOff>4764</xdr:rowOff>
    </xdr:from>
    <xdr:to>
      <xdr:col>17</xdr:col>
      <xdr:colOff>1094261</xdr:colOff>
      <xdr:row>2</xdr:row>
      <xdr:rowOff>231661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12527" y="331335"/>
          <a:ext cx="535734" cy="5534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6017560</xdr:colOff>
      <xdr:row>0</xdr:row>
      <xdr:rowOff>22412</xdr:rowOff>
    </xdr:from>
    <xdr:to>
      <xdr:col>1</xdr:col>
      <xdr:colOff>6488207</xdr:colOff>
      <xdr:row>1</xdr:row>
      <xdr:rowOff>4374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8442" y="22412"/>
          <a:ext cx="470647" cy="4862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30</xdr:row>
      <xdr:rowOff>0</xdr:rowOff>
    </xdr:from>
    <xdr:to>
      <xdr:col>8</xdr:col>
      <xdr:colOff>0</xdr:colOff>
      <xdr:row>40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</xdr:colOff>
      <xdr:row>10</xdr:row>
      <xdr:rowOff>207168</xdr:rowOff>
    </xdr:from>
    <xdr:to>
      <xdr:col>16</xdr:col>
      <xdr:colOff>4762</xdr:colOff>
      <xdr:row>21</xdr:row>
      <xdr:rowOff>154781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19049</xdr:colOff>
      <xdr:row>30</xdr:row>
      <xdr:rowOff>33337</xdr:rowOff>
    </xdr:from>
    <xdr:to>
      <xdr:col>15</xdr:col>
      <xdr:colOff>581024</xdr:colOff>
      <xdr:row>40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48</xdr:row>
      <xdr:rowOff>4762</xdr:rowOff>
    </xdr:from>
    <xdr:to>
      <xdr:col>8</xdr:col>
      <xdr:colOff>9525</xdr:colOff>
      <xdr:row>58</xdr:row>
      <xdr:rowOff>180975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609599</xdr:colOff>
      <xdr:row>48</xdr:row>
      <xdr:rowOff>4761</xdr:rowOff>
    </xdr:from>
    <xdr:to>
      <xdr:col>15</xdr:col>
      <xdr:colOff>600074</xdr:colOff>
      <xdr:row>58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600074</xdr:colOff>
      <xdr:row>65</xdr:row>
      <xdr:rowOff>159543</xdr:rowOff>
    </xdr:from>
    <xdr:to>
      <xdr:col>8</xdr:col>
      <xdr:colOff>2380</xdr:colOff>
      <xdr:row>76</xdr:row>
      <xdr:rowOff>111919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30956</xdr:colOff>
      <xdr:row>65</xdr:row>
      <xdr:rowOff>171449</xdr:rowOff>
    </xdr:from>
    <xdr:to>
      <xdr:col>16</xdr:col>
      <xdr:colOff>4763</xdr:colOff>
      <xdr:row>76</xdr:row>
      <xdr:rowOff>166688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609599</xdr:colOff>
      <xdr:row>84</xdr:row>
      <xdr:rowOff>14287</xdr:rowOff>
    </xdr:from>
    <xdr:to>
      <xdr:col>7</xdr:col>
      <xdr:colOff>600074</xdr:colOff>
      <xdr:row>94</xdr:row>
      <xdr:rowOff>171450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19050</xdr:colOff>
      <xdr:row>84</xdr:row>
      <xdr:rowOff>4762</xdr:rowOff>
    </xdr:from>
    <xdr:to>
      <xdr:col>15</xdr:col>
      <xdr:colOff>600075</xdr:colOff>
      <xdr:row>94</xdr:row>
      <xdr:rowOff>180975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504825</xdr:colOff>
      <xdr:row>102</xdr:row>
      <xdr:rowOff>10203</xdr:rowOff>
    </xdr:from>
    <xdr:to>
      <xdr:col>7</xdr:col>
      <xdr:colOff>557893</xdr:colOff>
      <xdr:row>112</xdr:row>
      <xdr:rowOff>167366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19050</xdr:colOff>
      <xdr:row>102</xdr:row>
      <xdr:rowOff>14287</xdr:rowOff>
    </xdr:from>
    <xdr:to>
      <xdr:col>16</xdr:col>
      <xdr:colOff>0</xdr:colOff>
      <xdr:row>112</xdr:row>
      <xdr:rowOff>171450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553810</xdr:colOff>
      <xdr:row>120</xdr:row>
      <xdr:rowOff>10205</xdr:rowOff>
    </xdr:from>
    <xdr:to>
      <xdr:col>7</xdr:col>
      <xdr:colOff>585107</xdr:colOff>
      <xdr:row>130</xdr:row>
      <xdr:rowOff>167368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9526</xdr:colOff>
      <xdr:row>120</xdr:row>
      <xdr:rowOff>14287</xdr:rowOff>
    </xdr:from>
    <xdr:to>
      <xdr:col>15</xdr:col>
      <xdr:colOff>600076</xdr:colOff>
      <xdr:row>130</xdr:row>
      <xdr:rowOff>180975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</xdr:col>
      <xdr:colOff>54768</xdr:colOff>
      <xdr:row>0</xdr:row>
      <xdr:rowOff>107155</xdr:rowOff>
    </xdr:from>
    <xdr:to>
      <xdr:col>3</xdr:col>
      <xdr:colOff>58183</xdr:colOff>
      <xdr:row>3</xdr:row>
      <xdr:rowOff>52386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" y="107155"/>
          <a:ext cx="2158446" cy="552450"/>
        </a:xfrm>
        <a:prstGeom prst="rect">
          <a:avLst/>
        </a:prstGeom>
      </xdr:spPr>
    </xdr:pic>
    <xdr:clientData/>
  </xdr:twoCellAnchor>
  <xdr:twoCellAnchor editAs="oneCell">
    <xdr:from>
      <xdr:col>12</xdr:col>
      <xdr:colOff>69054</xdr:colOff>
      <xdr:row>0</xdr:row>
      <xdr:rowOff>111919</xdr:rowOff>
    </xdr:from>
    <xdr:to>
      <xdr:col>12</xdr:col>
      <xdr:colOff>604788</xdr:colOff>
      <xdr:row>3</xdr:row>
      <xdr:rowOff>53067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1179" y="111919"/>
          <a:ext cx="535734" cy="548367"/>
        </a:xfrm>
        <a:prstGeom prst="rect">
          <a:avLst/>
        </a:prstGeom>
      </xdr:spPr>
    </xdr:pic>
    <xdr:clientData/>
  </xdr:twoCellAnchor>
  <xdr:twoCellAnchor>
    <xdr:from>
      <xdr:col>1</xdr:col>
      <xdr:colOff>35718</xdr:colOff>
      <xdr:row>10</xdr:row>
      <xdr:rowOff>182166</xdr:rowOff>
    </xdr:from>
    <xdr:to>
      <xdr:col>8</xdr:col>
      <xdr:colOff>11905</xdr:colOff>
      <xdr:row>21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9"/>
  <sheetViews>
    <sheetView showGridLines="0" view="pageBreakPreview" zoomScale="80" zoomScaleNormal="80" zoomScaleSheetLayoutView="80" zoomScalePageLayoutView="80" workbookViewId="0">
      <selection activeCell="D9" sqref="D9"/>
    </sheetView>
  </sheetViews>
  <sheetFormatPr baseColWidth="10" defaultColWidth="9.1640625" defaultRowHeight="13" x14ac:dyDescent="0"/>
  <cols>
    <col min="1" max="1" width="2.1640625" style="64" customWidth="1"/>
    <col min="2" max="2" width="19" style="64" customWidth="1"/>
    <col min="3" max="3" width="4.6640625" style="64" customWidth="1"/>
    <col min="4" max="4" width="24.83203125" style="64" customWidth="1"/>
    <col min="5" max="5" width="17.6640625" style="64" bestFit="1" customWidth="1"/>
    <col min="6" max="6" width="94.6640625" style="64" customWidth="1"/>
    <col min="7" max="7" width="4.1640625" style="169" customWidth="1"/>
    <col min="8" max="8" width="3" style="171" hidden="1" customWidth="1"/>
    <col min="9" max="9" width="38.5" style="64" hidden="1" customWidth="1"/>
    <col min="10" max="10" width="41.5" style="64" hidden="1" customWidth="1"/>
    <col min="11" max="11" width="9.1640625" style="64" customWidth="1"/>
    <col min="12" max="16384" width="9.1640625" style="64"/>
  </cols>
  <sheetData>
    <row r="1" spans="1:11" s="79" customFormat="1" ht="21" customHeight="1">
      <c r="A1" s="80"/>
      <c r="B1" s="184" t="str">
        <f>'MAKLUMAT MURID'!$D$1</f>
        <v>SEKOLAH KEBANGSAAN TUNKU LAKSAMANA</v>
      </c>
      <c r="C1" s="184"/>
      <c r="D1" s="184"/>
      <c r="E1" s="184"/>
      <c r="F1" s="184"/>
      <c r="G1" s="80"/>
      <c r="H1" s="33"/>
    </row>
    <row r="2" spans="1:11" s="79" customFormat="1" ht="21" customHeight="1">
      <c r="A2" s="80"/>
      <c r="B2" s="184" t="str">
        <f>'MAKLUMAT MURID'!$D$2</f>
        <v>06150 AYER HITAM</v>
      </c>
      <c r="C2" s="184"/>
      <c r="D2" s="184"/>
      <c r="E2" s="184"/>
      <c r="F2" s="184"/>
      <c r="G2" s="80"/>
      <c r="H2" s="33"/>
    </row>
    <row r="3" spans="1:11" s="79" customFormat="1" ht="21" customHeight="1">
      <c r="A3" s="80"/>
      <c r="B3" s="184" t="str">
        <f>'MAKLUMAT MURID'!$D$3</f>
        <v>KEDAH DARUL AMAN</v>
      </c>
      <c r="C3" s="184"/>
      <c r="D3" s="184"/>
      <c r="E3" s="184"/>
      <c r="F3" s="184"/>
      <c r="G3" s="80"/>
      <c r="H3" s="33"/>
    </row>
    <row r="4" spans="1:11" s="79" customFormat="1" ht="21" customHeight="1">
      <c r="A4" s="81"/>
      <c r="B4" s="185" t="str">
        <f>'MAKLUMAT MURID'!$D$4</f>
        <v>JANUARI - NOVEMBER 2018</v>
      </c>
      <c r="C4" s="185"/>
      <c r="D4" s="185"/>
      <c r="E4" s="185"/>
      <c r="F4" s="185"/>
      <c r="G4" s="81"/>
      <c r="H4" s="191" t="s">
        <v>31</v>
      </c>
      <c r="I4" s="191"/>
      <c r="J4" s="191"/>
    </row>
    <row r="5" spans="1:11" s="1" customFormat="1">
      <c r="A5" s="11"/>
      <c r="B5" s="11"/>
      <c r="C5" s="11"/>
      <c r="D5" s="11"/>
      <c r="E5" s="11"/>
      <c r="F5" s="11"/>
      <c r="G5" s="11"/>
      <c r="H5" s="123"/>
      <c r="I5" s="124"/>
      <c r="J5" s="124"/>
    </row>
    <row r="6" spans="1:11" s="1" customFormat="1" ht="17">
      <c r="A6" s="11"/>
      <c r="B6" s="82" t="str">
        <f>'MAKLUMAT MURID'!A7</f>
        <v>SAINS</v>
      </c>
      <c r="C6" s="11"/>
      <c r="D6" s="11"/>
      <c r="E6" s="11"/>
      <c r="F6" s="11"/>
      <c r="G6" s="11"/>
      <c r="H6" s="123"/>
      <c r="I6" s="125">
        <v>3</v>
      </c>
      <c r="J6" s="124"/>
    </row>
    <row r="7" spans="1:11" s="1" customFormat="1">
      <c r="A7" s="11"/>
      <c r="B7" s="11"/>
      <c r="C7" s="11"/>
      <c r="D7" s="11"/>
      <c r="E7" s="11"/>
      <c r="F7" s="11"/>
      <c r="G7" s="11"/>
      <c r="H7" s="66">
        <v>1</v>
      </c>
      <c r="I7" s="66" t="str">
        <f>'MAKLUMAT MURID'!B11</f>
        <v>AIERIL DANISH BIN AZMAN</v>
      </c>
      <c r="J7" s="66" t="str">
        <f t="shared" ref="J7" si="0">IF(I7=0,"",H7&amp;"  "&amp;I7)</f>
        <v>1  AIERIL DANISH BIN AZMAN</v>
      </c>
    </row>
    <row r="8" spans="1:11" s="1" customFormat="1">
      <c r="A8" s="11"/>
      <c r="B8" s="188" t="s">
        <v>2</v>
      </c>
      <c r="C8" s="189"/>
      <c r="D8" s="104" t="str">
        <f>VLOOKUP($I$6,H7:J54,2)</f>
        <v>MIKAEL AL-HAKIM BIN MOHAMAD NORNIZAM</v>
      </c>
      <c r="E8" s="105"/>
      <c r="F8" s="13"/>
      <c r="G8" s="11"/>
      <c r="H8" s="66">
        <v>2</v>
      </c>
      <c r="I8" s="66" t="str">
        <f>'MAKLUMAT MURID'!B12</f>
        <v>FARIS BIN MOHD AZREEN</v>
      </c>
      <c r="J8" s="66" t="str">
        <f t="shared" ref="J8:J31" si="1">IF(I8=0,"",H8&amp;"  "&amp;I8)</f>
        <v>2  FARIS BIN MOHD AZREEN</v>
      </c>
    </row>
    <row r="9" spans="1:11" s="1" customFormat="1">
      <c r="A9" s="11"/>
      <c r="B9" s="186" t="s">
        <v>37</v>
      </c>
      <c r="C9" s="187"/>
      <c r="D9" s="113">
        <f>VLOOKUP($I$6,'MAKLUMAT MURID'!$A$11:$D$70,3)</f>
        <v>0</v>
      </c>
      <c r="E9" s="106"/>
      <c r="F9" s="13"/>
      <c r="G9" s="11"/>
      <c r="H9" s="66">
        <v>3</v>
      </c>
      <c r="I9" s="66" t="str">
        <f>'MAKLUMAT MURID'!B13</f>
        <v>MIKAEL AL-HAKIM BIN MOHAMAD NORNIZAM</v>
      </c>
      <c r="J9" s="66" t="str">
        <f t="shared" si="1"/>
        <v>3  MIKAEL AL-HAKIM BIN MOHAMAD NORNIZAM</v>
      </c>
    </row>
    <row r="10" spans="1:11" s="1" customFormat="1">
      <c r="A10" s="11"/>
      <c r="B10" s="186" t="s">
        <v>3</v>
      </c>
      <c r="C10" s="187"/>
      <c r="D10" s="107" t="str">
        <f>VLOOKUP($I$6,'MAKLUMAT MURID'!$A$11:$D$60,4)</f>
        <v>L</v>
      </c>
      <c r="E10" s="108"/>
      <c r="F10" s="13"/>
      <c r="G10" s="11"/>
      <c r="H10" s="66">
        <v>4</v>
      </c>
      <c r="I10" s="66" t="str">
        <f>'MAKLUMAT MURID'!B14</f>
        <v>MOHAMAD HELMI PUTRA BIN MOHAMAD HAFIZ</v>
      </c>
      <c r="J10" s="66" t="str">
        <f t="shared" si="1"/>
        <v>4  MOHAMAD HELMI PUTRA BIN MOHAMAD HAFIZ</v>
      </c>
    </row>
    <row r="11" spans="1:11" s="1" customFormat="1">
      <c r="A11" s="11"/>
      <c r="B11" s="186" t="s">
        <v>4</v>
      </c>
      <c r="C11" s="187"/>
      <c r="D11" s="107" t="str">
        <f>'MAKLUMAT MURID'!$D$7</f>
        <v>1 BESTARI</v>
      </c>
      <c r="E11" s="108"/>
      <c r="F11" s="13"/>
      <c r="G11" s="11"/>
      <c r="H11" s="66">
        <v>5</v>
      </c>
      <c r="I11" s="66" t="str">
        <f>'MAKLUMAT MURID'!B15</f>
        <v>MUHAMMAD ADIF ASHAIDIL BIN ROSNI</v>
      </c>
      <c r="J11" s="66" t="str">
        <f t="shared" si="1"/>
        <v>5  MUHAMMAD ADIF ASHAIDIL BIN ROSNI</v>
      </c>
    </row>
    <row r="12" spans="1:11" s="1" customFormat="1">
      <c r="A12" s="11"/>
      <c r="B12" s="26" t="s">
        <v>36</v>
      </c>
      <c r="C12" s="27"/>
      <c r="D12" s="107" t="str">
        <f>'MAKLUMAT MURID'!$D$6</f>
        <v>MUHAMMAD HIBATUL HAKIMI BIN YOSRI</v>
      </c>
      <c r="E12" s="108"/>
      <c r="F12" s="13"/>
      <c r="G12" s="11"/>
      <c r="H12" s="66">
        <v>6</v>
      </c>
      <c r="I12" s="66" t="str">
        <f>'MAKLUMAT MURID'!B16</f>
        <v>MUHAMMAD ASRAF RAFAEL BIN ABDULLAH</v>
      </c>
      <c r="J12" s="66" t="str">
        <f t="shared" si="1"/>
        <v>6  MUHAMMAD ASRAF RAFAEL BIN ABDULLAH</v>
      </c>
      <c r="K12" s="2"/>
    </row>
    <row r="13" spans="1:11" s="1" customFormat="1">
      <c r="A13" s="11"/>
      <c r="B13" s="193" t="s">
        <v>5</v>
      </c>
      <c r="C13" s="194"/>
      <c r="D13" s="109" t="s">
        <v>185</v>
      </c>
      <c r="E13" s="110"/>
      <c r="F13" s="13"/>
      <c r="G13" s="11"/>
      <c r="H13" s="66">
        <v>7</v>
      </c>
      <c r="I13" s="66" t="str">
        <f>'MAKLUMAT MURID'!B17</f>
        <v>MUHAMMAD FAQIH BIN RAHIM</v>
      </c>
      <c r="J13" s="66" t="str">
        <f t="shared" si="1"/>
        <v>7  MUHAMMAD FAQIH BIN RAHIM</v>
      </c>
    </row>
    <row r="14" spans="1:11" s="1" customFormat="1">
      <c r="A14" s="11"/>
      <c r="B14" s="12"/>
      <c r="C14" s="12"/>
      <c r="D14" s="12"/>
      <c r="E14" s="14"/>
      <c r="F14" s="12"/>
      <c r="G14" s="11"/>
      <c r="H14" s="66">
        <v>8</v>
      </c>
      <c r="I14" s="66" t="str">
        <f>'MAKLUMAT MURID'!B18</f>
        <v>MUHAMMAD HAZIQ NAUFAL BIN MOHD SUKRI</v>
      </c>
      <c r="J14" s="66" t="str">
        <f t="shared" si="1"/>
        <v>8  MUHAMMAD HAZIQ NAUFAL BIN MOHD SUKRI</v>
      </c>
    </row>
    <row r="15" spans="1:11" s="1" customFormat="1" ht="22.5" customHeight="1">
      <c r="A15" s="11"/>
      <c r="B15" s="192" t="s">
        <v>35</v>
      </c>
      <c r="C15" s="192"/>
      <c r="D15" s="192"/>
      <c r="E15" s="195">
        <f>VLOOKUP($I$6,'MAKLUMAT MURID'!$A$11:$R$70,18)</f>
        <v>0</v>
      </c>
      <c r="F15" s="13"/>
      <c r="G15" s="11"/>
      <c r="H15" s="66">
        <v>9</v>
      </c>
      <c r="I15" s="66" t="str">
        <f>'MAKLUMAT MURID'!B19</f>
        <v>MUHAMMAD QASIM BIN ABDUL AZIZ</v>
      </c>
      <c r="J15" s="66" t="str">
        <f t="shared" si="1"/>
        <v>9  MUHAMMAD QASIM BIN ABDUL AZIZ</v>
      </c>
    </row>
    <row r="16" spans="1:11" s="1" customFormat="1" ht="22.5" customHeight="1">
      <c r="A16" s="11"/>
      <c r="B16" s="97" t="str">
        <f>B6</f>
        <v>SAINS</v>
      </c>
      <c r="C16" s="15"/>
      <c r="D16" s="15"/>
      <c r="E16" s="196"/>
      <c r="F16" s="12"/>
      <c r="G16" s="11"/>
      <c r="H16" s="66">
        <v>10</v>
      </c>
      <c r="I16" s="66" t="str">
        <f>'MAKLUMAT MURID'!B20</f>
        <v>MUHAMMAD RAIYAN RAFIQ BIN MOHD SYAIFUL</v>
      </c>
      <c r="J16" s="66" t="str">
        <f t="shared" si="1"/>
        <v>10  MUHAMMAD RAIYAN RAFIQ BIN MOHD SYAIFUL</v>
      </c>
    </row>
    <row r="17" spans="1:10" s="177" customFormat="1" ht="34.5" customHeight="1">
      <c r="A17" s="175"/>
      <c r="B17" s="182" t="s">
        <v>39</v>
      </c>
      <c r="C17" s="182"/>
      <c r="D17" s="183"/>
      <c r="E17" s="183" t="e">
        <f>VLOOKUP(E15,'DATA PERNYATAAN TAHAP PGUASAAN '!A124:B129,2)</f>
        <v>#N/A</v>
      </c>
      <c r="F17" s="190"/>
      <c r="G17" s="175"/>
      <c r="H17" s="176">
        <v>11</v>
      </c>
      <c r="I17" s="176" t="str">
        <f>'MAKLUMAT MURID'!B21</f>
        <v>MUHAMMAD SYAHMI DANIAL BIN MOHD FAUZI</v>
      </c>
      <c r="J17" s="176" t="str">
        <f t="shared" si="1"/>
        <v>11  MUHAMMAD SYAHMI DANIAL BIN MOHD FAUZI</v>
      </c>
    </row>
    <row r="18" spans="1:10" s="1" customFormat="1">
      <c r="A18" s="11"/>
      <c r="B18" s="16"/>
      <c r="C18" s="16"/>
      <c r="D18" s="16"/>
      <c r="E18" s="16"/>
      <c r="F18" s="16"/>
      <c r="G18" s="11"/>
      <c r="H18" s="66">
        <v>12</v>
      </c>
      <c r="I18" s="66" t="str">
        <f>'MAKLUMAT MURID'!B22</f>
        <v>ROSYAMMIL BIN RUZAIMI</v>
      </c>
      <c r="J18" s="66" t="str">
        <f t="shared" si="1"/>
        <v>12  ROSYAMMIL BIN RUZAIMI</v>
      </c>
    </row>
    <row r="19" spans="1:10" s="1" customFormat="1" ht="81" customHeight="1">
      <c r="A19" s="11"/>
      <c r="B19" s="181" t="s">
        <v>33</v>
      </c>
      <c r="C19" s="181"/>
      <c r="D19" s="103" t="s">
        <v>32</v>
      </c>
      <c r="E19" s="102" t="s">
        <v>16</v>
      </c>
      <c r="F19" s="101" t="s">
        <v>6</v>
      </c>
      <c r="G19" s="11"/>
      <c r="H19" s="66">
        <v>13</v>
      </c>
      <c r="I19" s="66" t="str">
        <f>'MAKLUMAT MURID'!B23</f>
        <v>FARISHA ADRIANA BINTI NOR ANIZAM</v>
      </c>
      <c r="J19" s="66" t="str">
        <f t="shared" si="1"/>
        <v>13  FARISHA ADRIANA BINTI NOR ANIZAM</v>
      </c>
    </row>
    <row r="20" spans="1:10" s="1" customFormat="1" ht="60.75" customHeight="1">
      <c r="A20" s="11"/>
      <c r="B20" s="114"/>
      <c r="C20" s="115"/>
      <c r="D20" s="122" t="str">
        <f>'MAKLUMAT MURID'!E10</f>
        <v>1.1.1</v>
      </c>
      <c r="E20" s="111">
        <f>VLOOKUP($I$6,'MAKLUMAT MURID'!$A$11:$R$70,5)</f>
        <v>0</v>
      </c>
      <c r="F20" s="71" t="e">
        <f>VLOOKUP(E20,'DATA PERNYATAAN TAHAP PGUASAAN '!A5:B10,2)</f>
        <v>#N/A</v>
      </c>
      <c r="G20" s="11"/>
      <c r="H20" s="66">
        <v>14</v>
      </c>
      <c r="I20" s="66" t="str">
        <f>'MAKLUMAT MURID'!B24</f>
        <v>JANATUL UMAIRAH BINTI AZIZAN</v>
      </c>
      <c r="J20" s="66" t="str">
        <f t="shared" si="1"/>
        <v>14  JANATUL UMAIRAH BINTI AZIZAN</v>
      </c>
    </row>
    <row r="21" spans="1:10" s="1" customFormat="1" ht="60.75" customHeight="1">
      <c r="A21" s="11"/>
      <c r="B21" s="172" t="str">
        <f>B16</f>
        <v>SAINS</v>
      </c>
      <c r="C21" s="117"/>
      <c r="D21" s="122" t="str">
        <f>'MAKLUMAT MURID'!F$10</f>
        <v>1.1.2</v>
      </c>
      <c r="E21" s="111">
        <f>VLOOKUP($I$6,'MAKLUMAT MURID'!$A$11:$R$70,6)</f>
        <v>0</v>
      </c>
      <c r="F21" s="71" t="e">
        <f>VLOOKUP(E21,'DATA PERNYATAAN TAHAP PGUASAAN '!A14:B19,2)</f>
        <v>#N/A</v>
      </c>
      <c r="G21" s="11"/>
      <c r="H21" s="66">
        <v>15</v>
      </c>
      <c r="I21" s="66" t="str">
        <f>'MAKLUMAT MURID'!B25</f>
        <v>NUR AIMI SYAMIMI BINTI NORMAN ANDREW BONES</v>
      </c>
      <c r="J21" s="66" t="str">
        <f t="shared" si="1"/>
        <v>15  NUR AIMI SYAMIMI BINTI NORMAN ANDREW BONES</v>
      </c>
    </row>
    <row r="22" spans="1:10" s="1" customFormat="1" ht="60.75" customHeight="1">
      <c r="A22" s="11"/>
      <c r="B22" s="116"/>
      <c r="C22" s="117"/>
      <c r="D22" s="122">
        <f>'MAKLUMAT MURID'!G$10</f>
        <v>1.2</v>
      </c>
      <c r="E22" s="111">
        <f>VLOOKUP($I$6,'MAKLUMAT MURID'!$A$11:$R$70,7)</f>
        <v>0</v>
      </c>
      <c r="F22" s="71" t="e">
        <f>VLOOKUP(E22,'DATA PERNYATAAN TAHAP PGUASAAN '!A23:B28,2)</f>
        <v>#N/A</v>
      </c>
      <c r="G22" s="11"/>
      <c r="H22" s="66">
        <v>16</v>
      </c>
      <c r="I22" s="66" t="str">
        <f>'MAKLUMAT MURID'!B26</f>
        <v>NUR ALIFA SAFIYYA BINTI HAMIZAN</v>
      </c>
      <c r="J22" s="66" t="str">
        <f t="shared" si="1"/>
        <v>16  NUR ALIFA SAFIYYA BINTI HAMIZAN</v>
      </c>
    </row>
    <row r="23" spans="1:10" s="1" customFormat="1" ht="60.75" customHeight="1">
      <c r="A23" s="11"/>
      <c r="B23" s="116"/>
      <c r="C23" s="117"/>
      <c r="D23" s="122">
        <f>'MAKLUMAT MURID'!H$10</f>
        <v>2.1</v>
      </c>
      <c r="E23" s="111">
        <f>VLOOKUP($I$6,'MAKLUMAT MURID'!$A$11:$R$70,8)</f>
        <v>0</v>
      </c>
      <c r="F23" s="71" t="e">
        <f>VLOOKUP(E23,'DATA PERNYATAAN TAHAP PGUASAAN '!A32:B37,2)</f>
        <v>#N/A</v>
      </c>
      <c r="G23" s="11"/>
      <c r="H23" s="66">
        <v>17</v>
      </c>
      <c r="I23" s="66" t="str">
        <f>'MAKLUMAT MURID'!B27</f>
        <v>NUR AUNI BALQIS BINTI ABDUL AZIM</v>
      </c>
      <c r="J23" s="66" t="str">
        <f t="shared" si="1"/>
        <v>17  NUR AUNI BALQIS BINTI ABDUL AZIM</v>
      </c>
    </row>
    <row r="24" spans="1:10" s="1" customFormat="1" ht="60.75" customHeight="1">
      <c r="A24" s="11"/>
      <c r="B24" s="118"/>
      <c r="C24" s="119"/>
      <c r="D24" s="122" t="str">
        <f>'MAKLUMAT MURID'!I$10</f>
        <v>3.1,3.2</v>
      </c>
      <c r="E24" s="111">
        <f>VLOOKUP($I$6,'MAKLUMAT MURID'!$A$11:$R$70,9)</f>
        <v>0</v>
      </c>
      <c r="F24" s="71" t="e">
        <f>VLOOKUP(E24,'DATA PERNYATAAN TAHAP PGUASAAN '!A42:B47,2)</f>
        <v>#N/A</v>
      </c>
      <c r="G24" s="11"/>
      <c r="H24" s="66">
        <v>18</v>
      </c>
      <c r="I24" s="66" t="str">
        <f>'MAKLUMAT MURID'!B28</f>
        <v>NUR SHAMILA BINTI ROSLIZAM</v>
      </c>
      <c r="J24" s="66" t="str">
        <f t="shared" si="1"/>
        <v>18  NUR SHAMILA BINTI ROSLIZAM</v>
      </c>
    </row>
    <row r="25" spans="1:10" s="1" customFormat="1" ht="60.75" customHeight="1">
      <c r="A25" s="11"/>
      <c r="B25" s="118"/>
      <c r="C25" s="119"/>
      <c r="D25" s="122">
        <f>'MAKLUMAT MURID'!J$10</f>
        <v>4.0999999999999996</v>
      </c>
      <c r="E25" s="111">
        <f>VLOOKUP($I$6,'MAKLUMAT MURID'!$A$11:$R$70,10)</f>
        <v>0</v>
      </c>
      <c r="F25" s="71" t="e">
        <f>VLOOKUP(E25,'DATA PERNYATAAN TAHAP PGUASAAN '!A51:B56,2)</f>
        <v>#N/A</v>
      </c>
      <c r="G25" s="11"/>
      <c r="H25" s="66">
        <v>19</v>
      </c>
      <c r="I25" s="66" t="str">
        <f>'MAKLUMAT MURID'!B29</f>
        <v>NURANIS SHAFIQAH AMANDA BINTI HISHAM KAMARUL ZAMAN</v>
      </c>
      <c r="J25" s="66" t="str">
        <f t="shared" si="1"/>
        <v>19  NURANIS SHAFIQAH AMANDA BINTI HISHAM KAMARUL ZAMAN</v>
      </c>
    </row>
    <row r="26" spans="1:10" s="1" customFormat="1" ht="60.75" customHeight="1">
      <c r="A26" s="11"/>
      <c r="B26" s="118"/>
      <c r="C26" s="119"/>
      <c r="D26" s="122">
        <f>'MAKLUMAT MURID'!K$10</f>
        <v>5.0999999999999996</v>
      </c>
      <c r="E26" s="111">
        <f>VLOOKUP($I$6,'MAKLUMAT MURID'!$A$11:$R$70,11)</f>
        <v>0</v>
      </c>
      <c r="F26" s="71" t="e">
        <f>VLOOKUP(E26,'DATA PERNYATAAN TAHAP PGUASAAN '!A60:B65,2)</f>
        <v>#N/A</v>
      </c>
      <c r="G26" s="11"/>
      <c r="H26" s="66">
        <v>20</v>
      </c>
      <c r="I26" s="66" t="str">
        <f>'MAKLUMAT MURID'!B30</f>
        <v>NURUL AYU AFIRA BINTI JAMANAZER</v>
      </c>
      <c r="J26" s="66" t="str">
        <f t="shared" si="1"/>
        <v>20  NURUL AYU AFIRA BINTI JAMANAZER</v>
      </c>
    </row>
    <row r="27" spans="1:10" s="1" customFormat="1" ht="60.75" customHeight="1">
      <c r="A27" s="11"/>
      <c r="B27" s="118"/>
      <c r="C27" s="119"/>
      <c r="D27" s="122">
        <f>'MAKLUMAT MURID'!L$10</f>
        <v>6.1</v>
      </c>
      <c r="E27" s="111">
        <f>VLOOKUP($I$6,'MAKLUMAT MURID'!$A$11:$R$70,12)</f>
        <v>0</v>
      </c>
      <c r="F27" s="71" t="e">
        <f>VLOOKUP(E27,'DATA PERNYATAAN TAHAP PGUASAAN '!A69:B74,2)</f>
        <v>#N/A</v>
      </c>
      <c r="G27" s="11"/>
      <c r="H27" s="66">
        <v>21</v>
      </c>
      <c r="I27" s="66" t="str">
        <f>'MAKLUMAT MURID'!B31</f>
        <v>PUTRI HANAN QISTINA BINTI ABDULLAH</v>
      </c>
      <c r="J27" s="66" t="str">
        <f t="shared" si="1"/>
        <v>21  PUTRI HANAN QISTINA BINTI ABDULLAH</v>
      </c>
    </row>
    <row r="28" spans="1:10" s="1" customFormat="1" ht="60.75" customHeight="1">
      <c r="A28" s="11"/>
      <c r="B28" s="118"/>
      <c r="C28" s="119"/>
      <c r="D28" s="122">
        <f>'MAKLUMAT MURID'!M$10</f>
        <v>7.1</v>
      </c>
      <c r="E28" s="111">
        <f>VLOOKUP($I$6,'MAKLUMAT MURID'!$A$11:$R$70,13)</f>
        <v>0</v>
      </c>
      <c r="F28" s="71" t="e">
        <f>VLOOKUP(E28,'DATA PERNYATAAN TAHAP PGUASAAN '!A78:B83,2)</f>
        <v>#N/A</v>
      </c>
      <c r="G28" s="11"/>
      <c r="H28" s="66">
        <v>22</v>
      </c>
      <c r="I28" s="66" t="str">
        <f>'MAKLUMAT MURID'!B32</f>
        <v>SITI MARIAM BINTI ZAINI</v>
      </c>
      <c r="J28" s="66" t="str">
        <f t="shared" si="1"/>
        <v>22  SITI MARIAM BINTI ZAINI</v>
      </c>
    </row>
    <row r="29" spans="1:10" s="1" customFormat="1" ht="60.75" customHeight="1">
      <c r="A29" s="11"/>
      <c r="B29" s="118"/>
      <c r="C29" s="119"/>
      <c r="D29" s="122">
        <f>'MAKLUMAT MURID'!N$10</f>
        <v>8.1</v>
      </c>
      <c r="E29" s="111">
        <f>VLOOKUP($I$6,'MAKLUMAT MURID'!$A$11:$R$70,14)</f>
        <v>0</v>
      </c>
      <c r="F29" s="71" t="e">
        <f>VLOOKUP(E29,'DATA PERNYATAAN TAHAP PGUASAAN '!A87:B92,2)</f>
        <v>#N/A</v>
      </c>
      <c r="G29" s="11"/>
      <c r="H29" s="66">
        <v>23</v>
      </c>
      <c r="I29" s="66">
        <f>'MAKLUMAT MURID'!B33</f>
        <v>0</v>
      </c>
      <c r="J29" s="66" t="str">
        <f t="shared" si="1"/>
        <v/>
      </c>
    </row>
    <row r="30" spans="1:10" s="1" customFormat="1" ht="60.75" customHeight="1">
      <c r="A30" s="11"/>
      <c r="B30" s="118"/>
      <c r="C30" s="119"/>
      <c r="D30" s="122" t="str">
        <f>'MAKLUMAT MURID'!O$10</f>
        <v>9.1,9.2</v>
      </c>
      <c r="E30" s="111">
        <f>VLOOKUP($I$6,'MAKLUMAT MURID'!$A$11:$R$70,15)</f>
        <v>0</v>
      </c>
      <c r="F30" s="71" t="e">
        <f>VLOOKUP(E30,'DATA PERNYATAAN TAHAP PGUASAAN '!A97:B102,2)</f>
        <v>#N/A</v>
      </c>
      <c r="G30" s="11"/>
      <c r="H30" s="66">
        <v>24</v>
      </c>
      <c r="I30" s="66">
        <f>'MAKLUMAT MURID'!B34</f>
        <v>0</v>
      </c>
      <c r="J30" s="66" t="str">
        <f t="shared" si="1"/>
        <v/>
      </c>
    </row>
    <row r="31" spans="1:10" s="1" customFormat="1" ht="60.75" customHeight="1">
      <c r="A31" s="11"/>
      <c r="B31" s="118"/>
      <c r="C31" s="119"/>
      <c r="D31" s="122">
        <f>'MAKLUMAT MURID'!P$10</f>
        <v>10.1</v>
      </c>
      <c r="E31" s="111">
        <f>VLOOKUP($I$6,'MAKLUMAT MURID'!$A$11:$R$70,16)</f>
        <v>0</v>
      </c>
      <c r="F31" s="71" t="e">
        <f>VLOOKUP(E31,'DATA PERNYATAAN TAHAP PGUASAAN '!A106:B111,2)</f>
        <v>#N/A</v>
      </c>
      <c r="G31" s="11"/>
      <c r="H31" s="66">
        <v>25</v>
      </c>
      <c r="I31" s="66">
        <f>'MAKLUMAT MURID'!B35</f>
        <v>0</v>
      </c>
      <c r="J31" s="66" t="str">
        <f t="shared" si="1"/>
        <v/>
      </c>
    </row>
    <row r="32" spans="1:10" s="1" customFormat="1" ht="60.75" customHeight="1">
      <c r="A32" s="11"/>
      <c r="B32" s="120"/>
      <c r="C32" s="121"/>
      <c r="D32" s="122" t="str">
        <f>'MAKLUMAT MURID'!Q$10</f>
        <v>Nilai</v>
      </c>
      <c r="E32" s="111">
        <f>VLOOKUP($I$6,'MAKLUMAT MURID'!$A$11:$R$70,17)</f>
        <v>0</v>
      </c>
      <c r="F32" s="71" t="e">
        <f>VLOOKUP(E32,'DATA PERNYATAAN TAHAP PGUASAAN '!A115:B120,2)</f>
        <v>#N/A</v>
      </c>
      <c r="G32" s="11"/>
      <c r="H32" s="66">
        <v>40</v>
      </c>
      <c r="I32" s="66">
        <f>'MAKLUMAT MURID'!B50</f>
        <v>0</v>
      </c>
      <c r="J32" s="66" t="str">
        <f t="shared" ref="J32:J48" si="2">IF(I32=0,"",H32&amp;"  "&amp;I32)</f>
        <v/>
      </c>
    </row>
    <row r="33" spans="1:10" s="1" customFormat="1">
      <c r="A33" s="11"/>
      <c r="B33" s="11"/>
      <c r="C33" s="11"/>
      <c r="D33" s="11"/>
      <c r="E33" s="11"/>
      <c r="F33" s="11"/>
      <c r="G33" s="11"/>
      <c r="H33" s="66">
        <v>41</v>
      </c>
      <c r="I33" s="66">
        <f>'MAKLUMAT MURID'!B51</f>
        <v>0</v>
      </c>
      <c r="J33" s="66" t="str">
        <f t="shared" si="2"/>
        <v/>
      </c>
    </row>
    <row r="34" spans="1:10" s="1" customFormat="1">
      <c r="B34" s="63" t="s">
        <v>13</v>
      </c>
      <c r="C34" s="63"/>
      <c r="D34" s="63"/>
      <c r="E34" s="63"/>
      <c r="F34" s="75" t="s">
        <v>13</v>
      </c>
      <c r="G34" s="32"/>
      <c r="H34" s="66">
        <v>46</v>
      </c>
      <c r="I34" s="66">
        <f>'MAKLUMAT MURID'!B56</f>
        <v>0</v>
      </c>
      <c r="J34" s="66" t="str">
        <f t="shared" si="2"/>
        <v/>
      </c>
    </row>
    <row r="35" spans="1:10" s="1" customFormat="1">
      <c r="B35" s="2" t="str">
        <f>'MAKLUMAT MURID'!$D$6</f>
        <v>MUHAMMAD HIBATUL HAKIMI BIN YOSRI</v>
      </c>
      <c r="C35" s="2"/>
      <c r="D35" s="2"/>
      <c r="E35" s="2"/>
      <c r="F35" s="76" t="str">
        <f>'MAKLUMAT MURID'!$B$75</f>
        <v>MOHD HADI BIN SAAD</v>
      </c>
      <c r="G35" s="32"/>
      <c r="H35" s="66">
        <v>47</v>
      </c>
      <c r="I35" s="66">
        <f>'MAKLUMAT MURID'!B57</f>
        <v>0</v>
      </c>
      <c r="J35" s="66" t="str">
        <f t="shared" si="2"/>
        <v/>
      </c>
    </row>
    <row r="36" spans="1:10" s="1" customFormat="1">
      <c r="B36" s="63" t="s">
        <v>12</v>
      </c>
      <c r="C36" s="63"/>
      <c r="D36" s="63"/>
      <c r="E36" s="63"/>
      <c r="F36" s="75" t="str">
        <f>'MAKLUMAT MURID'!$B$76</f>
        <v>GURU BESAR</v>
      </c>
      <c r="G36" s="32"/>
      <c r="H36" s="66">
        <v>48</v>
      </c>
      <c r="I36" s="66">
        <f>'MAKLUMAT MURID'!B58</f>
        <v>0</v>
      </c>
      <c r="J36" s="66" t="str">
        <f t="shared" si="2"/>
        <v/>
      </c>
    </row>
    <row r="37" spans="1:10" s="1" customFormat="1">
      <c r="B37" s="63" t="str">
        <f>'MAKLUMAT MURID'!$B$77</f>
        <v>SEKOLAH KEBANGSAAN TUNKU LAKSAMANA</v>
      </c>
      <c r="C37" s="63"/>
      <c r="D37" s="63"/>
      <c r="E37" s="63"/>
      <c r="F37" s="75" t="str">
        <f>'MAKLUMAT MURID'!$B$77</f>
        <v>SEKOLAH KEBANGSAAN TUNKU LAKSAMANA</v>
      </c>
      <c r="G37" s="32"/>
      <c r="H37" s="66">
        <v>49</v>
      </c>
      <c r="I37" s="66">
        <f>'MAKLUMAT MURID'!B59</f>
        <v>0</v>
      </c>
      <c r="J37" s="66" t="str">
        <f t="shared" si="2"/>
        <v/>
      </c>
    </row>
    <row r="38" spans="1:10" s="1" customFormat="1">
      <c r="B38" s="65"/>
      <c r="C38" s="65"/>
      <c r="D38" s="65"/>
      <c r="E38" s="65"/>
      <c r="F38" s="64"/>
      <c r="G38" s="32"/>
      <c r="H38" s="66">
        <v>50</v>
      </c>
      <c r="I38" s="66">
        <f>'MAKLUMAT MURID'!B60</f>
        <v>0</v>
      </c>
      <c r="J38" s="66" t="str">
        <f t="shared" si="2"/>
        <v/>
      </c>
    </row>
    <row r="39" spans="1:10" s="1" customFormat="1">
      <c r="B39" s="64"/>
      <c r="C39" s="64"/>
      <c r="D39" s="64"/>
      <c r="E39" s="64"/>
      <c r="F39" s="64"/>
      <c r="G39" s="32"/>
      <c r="H39" s="66">
        <v>51</v>
      </c>
      <c r="I39" s="66">
        <f>'MAKLUMAT MURID'!B61</f>
        <v>0</v>
      </c>
      <c r="J39" s="66" t="str">
        <f t="shared" si="2"/>
        <v/>
      </c>
    </row>
    <row r="40" spans="1:10" s="1" customFormat="1">
      <c r="B40" s="64"/>
      <c r="C40" s="64"/>
      <c r="D40" s="64"/>
      <c r="E40" s="64"/>
      <c r="F40" s="64"/>
      <c r="G40" s="32"/>
      <c r="H40" s="66">
        <v>52</v>
      </c>
      <c r="I40" s="66">
        <f>'MAKLUMAT MURID'!B62</f>
        <v>0</v>
      </c>
      <c r="J40" s="66" t="str">
        <f t="shared" si="2"/>
        <v/>
      </c>
    </row>
    <row r="41" spans="1:10" s="1" customFormat="1">
      <c r="B41" s="64"/>
      <c r="C41" s="64"/>
      <c r="D41" s="64"/>
      <c r="E41" s="64"/>
      <c r="F41" s="64"/>
      <c r="G41" s="32"/>
      <c r="H41" s="66">
        <v>53</v>
      </c>
      <c r="I41" s="66">
        <f>'MAKLUMAT MURID'!B63</f>
        <v>0</v>
      </c>
      <c r="J41" s="66" t="str">
        <f t="shared" si="2"/>
        <v/>
      </c>
    </row>
    <row r="42" spans="1:10" s="1" customFormat="1">
      <c r="B42" s="64"/>
      <c r="C42" s="64"/>
      <c r="D42" s="64"/>
      <c r="E42" s="64"/>
      <c r="F42" s="64"/>
      <c r="G42" s="32"/>
      <c r="H42" s="66">
        <v>54</v>
      </c>
      <c r="I42" s="66">
        <f>'MAKLUMAT MURID'!B64</f>
        <v>0</v>
      </c>
      <c r="J42" s="66" t="str">
        <f t="shared" si="2"/>
        <v/>
      </c>
    </row>
    <row r="43" spans="1:10" s="1" customFormat="1">
      <c r="B43" s="64"/>
      <c r="C43" s="64"/>
      <c r="D43" s="64"/>
      <c r="E43" s="64"/>
      <c r="F43" s="64"/>
      <c r="G43" s="32"/>
      <c r="H43" s="66">
        <v>55</v>
      </c>
      <c r="I43" s="66">
        <f>'MAKLUMAT MURID'!B65</f>
        <v>0</v>
      </c>
      <c r="J43" s="66" t="str">
        <f t="shared" si="2"/>
        <v/>
      </c>
    </row>
    <row r="44" spans="1:10" s="1" customFormat="1">
      <c r="B44" s="64"/>
      <c r="C44" s="63"/>
      <c r="D44" s="63"/>
      <c r="E44" s="63"/>
      <c r="F44" s="64"/>
      <c r="G44" s="32"/>
      <c r="H44" s="66">
        <v>56</v>
      </c>
      <c r="I44" s="66">
        <f>'MAKLUMAT MURID'!B66</f>
        <v>0</v>
      </c>
      <c r="J44" s="66" t="str">
        <f t="shared" si="2"/>
        <v/>
      </c>
    </row>
    <row r="45" spans="1:10" s="1" customFormat="1">
      <c r="B45" s="64"/>
      <c r="C45" s="64"/>
      <c r="D45" s="2"/>
      <c r="E45" s="2"/>
      <c r="F45" s="64"/>
      <c r="G45" s="32"/>
      <c r="H45" s="66">
        <v>57</v>
      </c>
      <c r="I45" s="66">
        <f>'MAKLUMAT MURID'!B67</f>
        <v>0</v>
      </c>
      <c r="J45" s="66" t="str">
        <f t="shared" si="2"/>
        <v/>
      </c>
    </row>
    <row r="46" spans="1:10" s="1" customFormat="1">
      <c r="B46" s="64"/>
      <c r="C46" s="64"/>
      <c r="D46" s="63"/>
      <c r="E46" s="63"/>
      <c r="F46" s="64"/>
      <c r="G46" s="32"/>
      <c r="H46" s="66">
        <v>58</v>
      </c>
      <c r="I46" s="66">
        <f>'MAKLUMAT MURID'!B68</f>
        <v>0</v>
      </c>
      <c r="J46" s="66" t="str">
        <f t="shared" si="2"/>
        <v/>
      </c>
    </row>
    <row r="47" spans="1:10" s="1" customFormat="1">
      <c r="B47" s="64"/>
      <c r="C47" s="64"/>
      <c r="D47" s="63"/>
      <c r="E47" s="63"/>
      <c r="F47" s="64"/>
      <c r="G47" s="32"/>
      <c r="H47" s="66">
        <v>59</v>
      </c>
      <c r="I47" s="66">
        <f>'MAKLUMAT MURID'!B69</f>
        <v>0</v>
      </c>
      <c r="J47" s="66" t="str">
        <f t="shared" si="2"/>
        <v/>
      </c>
    </row>
    <row r="48" spans="1:10" s="1" customFormat="1">
      <c r="B48" s="64"/>
      <c r="C48" s="64"/>
      <c r="D48" s="64"/>
      <c r="E48" s="64"/>
      <c r="F48" s="64"/>
      <c r="G48" s="32"/>
      <c r="H48" s="66">
        <v>60</v>
      </c>
      <c r="I48" s="66">
        <f>'MAKLUMAT MURID'!B70</f>
        <v>0</v>
      </c>
      <c r="J48" s="66" t="str">
        <f t="shared" si="2"/>
        <v/>
      </c>
    </row>
    <row r="49" spans="2:10" s="1" customFormat="1">
      <c r="B49" s="64"/>
      <c r="C49" s="64"/>
      <c r="D49" s="64"/>
      <c r="E49" s="64"/>
      <c r="F49" s="64"/>
      <c r="G49" s="32"/>
      <c r="H49" s="66"/>
      <c r="I49" s="66"/>
      <c r="J49" s="66"/>
    </row>
    <row r="50" spans="2:10" s="1" customFormat="1">
      <c r="B50" s="64"/>
      <c r="C50" s="64"/>
      <c r="D50" s="64"/>
      <c r="E50" s="64"/>
      <c r="F50" s="64"/>
      <c r="G50" s="32"/>
      <c r="H50" s="66"/>
      <c r="I50" s="66"/>
      <c r="J50" s="66"/>
    </row>
    <row r="51" spans="2:10" s="1" customFormat="1">
      <c r="B51" s="64"/>
      <c r="C51" s="64"/>
      <c r="D51" s="64"/>
      <c r="E51" s="64"/>
      <c r="F51" s="64"/>
      <c r="G51" s="32"/>
      <c r="H51" s="66"/>
      <c r="I51" s="66"/>
      <c r="J51" s="66"/>
    </row>
    <row r="52" spans="2:10" s="1" customFormat="1">
      <c r="B52" s="64"/>
      <c r="C52" s="64"/>
      <c r="D52" s="64"/>
      <c r="E52" s="64"/>
      <c r="F52" s="64"/>
      <c r="G52" s="32"/>
      <c r="H52" s="66"/>
      <c r="I52" s="66"/>
      <c r="J52" s="66"/>
    </row>
    <row r="53" spans="2:10" s="1" customFormat="1">
      <c r="B53" s="64"/>
      <c r="C53" s="64"/>
      <c r="D53" s="64"/>
      <c r="E53" s="64"/>
      <c r="F53" s="64"/>
      <c r="G53" s="32"/>
      <c r="H53" s="168"/>
      <c r="I53" s="168"/>
      <c r="J53" s="168"/>
    </row>
    <row r="54" spans="2:10">
      <c r="H54" s="170"/>
      <c r="I54" s="170"/>
      <c r="J54" s="170"/>
    </row>
    <row r="55" spans="2:10">
      <c r="H55" s="170"/>
      <c r="I55" s="170"/>
      <c r="J55" s="170"/>
    </row>
    <row r="56" spans="2:10">
      <c r="H56" s="170"/>
      <c r="I56" s="170"/>
      <c r="J56" s="170"/>
    </row>
    <row r="57" spans="2:10">
      <c r="H57" s="170"/>
      <c r="I57" s="170"/>
      <c r="J57" s="170"/>
    </row>
    <row r="58" spans="2:10">
      <c r="H58" s="170"/>
      <c r="I58" s="170"/>
      <c r="J58" s="170"/>
    </row>
    <row r="59" spans="2:10">
      <c r="H59" s="170"/>
      <c r="I59" s="170"/>
      <c r="J59" s="170"/>
    </row>
  </sheetData>
  <mergeCells count="15">
    <mergeCell ref="H4:J4"/>
    <mergeCell ref="B15:D15"/>
    <mergeCell ref="B13:C13"/>
    <mergeCell ref="B11:C11"/>
    <mergeCell ref="B10:C10"/>
    <mergeCell ref="E15:E16"/>
    <mergeCell ref="B19:C19"/>
    <mergeCell ref="B17:D17"/>
    <mergeCell ref="B1:F1"/>
    <mergeCell ref="B2:F2"/>
    <mergeCell ref="B4:F4"/>
    <mergeCell ref="B3:F3"/>
    <mergeCell ref="B9:C9"/>
    <mergeCell ref="B8:C8"/>
    <mergeCell ref="E17:F17"/>
  </mergeCells>
  <printOptions horizontalCentered="1"/>
  <pageMargins left="0.25" right="0.25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3" name="Drop Down 1">
              <controlPr defaultSize="0" print="0" autoLine="0" autoPict="0">
                <anchor moveWithCells="1">
                  <from>
                    <xdr:col>5</xdr:col>
                    <xdr:colOff>2806700</xdr:colOff>
                    <xdr:row>7</xdr:row>
                    <xdr:rowOff>25400</xdr:rowOff>
                  </from>
                  <to>
                    <xdr:col>5</xdr:col>
                    <xdr:colOff>5753100</xdr:colOff>
                    <xdr:row>8</xdr:row>
                    <xdr:rowOff>127000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8"/>
  <sheetViews>
    <sheetView tabSelected="1" zoomScale="70" zoomScaleNormal="70" zoomScalePageLayoutView="70" workbookViewId="0">
      <selection activeCell="B75" sqref="B75"/>
    </sheetView>
  </sheetViews>
  <sheetFormatPr baseColWidth="10" defaultColWidth="9.1640625" defaultRowHeight="15" zeroHeight="1" x14ac:dyDescent="0"/>
  <cols>
    <col min="1" max="1" width="5" style="3" customWidth="1"/>
    <col min="2" max="2" width="51.6640625" style="3" customWidth="1"/>
    <col min="3" max="3" width="20" style="3" customWidth="1"/>
    <col min="4" max="4" width="11.5" style="89" customWidth="1"/>
    <col min="5" max="17" width="8.1640625" style="3" customWidth="1"/>
    <col min="18" max="18" width="20.5" style="89" customWidth="1"/>
    <col min="19" max="19" width="27" style="3" customWidth="1"/>
    <col min="20" max="20" width="1.5" style="3" hidden="1" customWidth="1"/>
    <col min="21" max="21" width="2.5" style="3" hidden="1" customWidth="1"/>
    <col min="22" max="22" width="0" style="3" hidden="1" customWidth="1"/>
    <col min="23" max="16384" width="9.1640625" style="3"/>
  </cols>
  <sheetData>
    <row r="1" spans="1:21" s="17" customFormat="1" ht="25.5" customHeight="1">
      <c r="A1" s="41"/>
      <c r="B1" s="42"/>
      <c r="C1" s="43" t="s">
        <v>17</v>
      </c>
      <c r="D1" s="112" t="s">
        <v>196</v>
      </c>
      <c r="E1" s="112"/>
      <c r="F1" s="112"/>
      <c r="G1" s="112"/>
      <c r="H1" s="112"/>
      <c r="I1" s="112"/>
      <c r="J1" s="112"/>
      <c r="K1" s="42"/>
      <c r="L1" s="42"/>
      <c r="M1" s="41"/>
      <c r="N1" s="42"/>
      <c r="O1" s="42"/>
      <c r="P1" s="42"/>
      <c r="Q1" s="42"/>
      <c r="R1" s="90"/>
    </row>
    <row r="2" spans="1:21" s="17" customFormat="1" ht="25.5" customHeight="1">
      <c r="A2" s="41"/>
      <c r="B2" s="42"/>
      <c r="C2" s="43" t="s">
        <v>18</v>
      </c>
      <c r="D2" s="112" t="s">
        <v>197</v>
      </c>
      <c r="E2" s="112"/>
      <c r="F2" s="112"/>
      <c r="G2" s="112"/>
      <c r="H2" s="112"/>
      <c r="I2" s="112"/>
      <c r="J2" s="112"/>
      <c r="K2" s="42"/>
      <c r="L2" s="42"/>
      <c r="M2" s="41"/>
      <c r="N2" s="42"/>
      <c r="O2" s="42"/>
      <c r="P2" s="42"/>
      <c r="Q2" s="42"/>
      <c r="R2" s="90"/>
    </row>
    <row r="3" spans="1:21" s="17" customFormat="1" ht="25.5" customHeight="1">
      <c r="A3" s="41"/>
      <c r="B3" s="44"/>
      <c r="C3" s="43" t="s">
        <v>1</v>
      </c>
      <c r="D3" s="112" t="s">
        <v>198</v>
      </c>
      <c r="E3" s="112"/>
      <c r="F3" s="112"/>
      <c r="G3" s="112"/>
      <c r="H3" s="112"/>
      <c r="I3" s="112"/>
      <c r="J3" s="112"/>
      <c r="K3" s="44"/>
      <c r="L3" s="44"/>
      <c r="M3" s="41"/>
      <c r="N3" s="44"/>
      <c r="O3" s="44"/>
      <c r="P3" s="44"/>
      <c r="Q3" s="44"/>
      <c r="R3" s="91"/>
    </row>
    <row r="4" spans="1:21" s="17" customFormat="1" ht="25.5" customHeight="1">
      <c r="A4" s="41"/>
      <c r="B4" s="42"/>
      <c r="C4" s="43" t="s">
        <v>19</v>
      </c>
      <c r="D4" s="112" t="s">
        <v>221</v>
      </c>
      <c r="E4" s="112"/>
      <c r="F4" s="112"/>
      <c r="G4" s="112"/>
      <c r="H4" s="112"/>
      <c r="I4" s="112"/>
      <c r="J4" s="112"/>
      <c r="K4" s="42"/>
      <c r="L4" s="42"/>
      <c r="M4" s="41"/>
      <c r="N4" s="42"/>
      <c r="O4" s="42"/>
      <c r="P4" s="42"/>
      <c r="Q4" s="42"/>
      <c r="R4" s="90"/>
    </row>
    <row r="5" spans="1:21" ht="16" customHeight="1">
      <c r="A5" s="28"/>
      <c r="B5" s="28"/>
      <c r="C5" s="28"/>
      <c r="D5" s="86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86"/>
    </row>
    <row r="6" spans="1:21" s="20" customFormat="1" ht="20" customHeight="1">
      <c r="A6" s="30" t="s">
        <v>33</v>
      </c>
      <c r="B6" s="28"/>
      <c r="C6" s="83" t="s">
        <v>10</v>
      </c>
      <c r="D6" s="30" t="s">
        <v>194</v>
      </c>
      <c r="E6" s="28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29"/>
      <c r="R6" s="92"/>
    </row>
    <row r="7" spans="1:21" s="20" customFormat="1" ht="20" customHeight="1">
      <c r="A7" s="84" t="s">
        <v>113</v>
      </c>
      <c r="B7" s="30"/>
      <c r="C7" s="83" t="s">
        <v>11</v>
      </c>
      <c r="D7" s="30" t="s">
        <v>195</v>
      </c>
      <c r="E7" s="28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29"/>
      <c r="R7" s="92"/>
    </row>
    <row r="8" spans="1:21" s="20" customFormat="1" ht="20" customHeight="1">
      <c r="A8" s="29"/>
      <c r="B8" s="30"/>
      <c r="C8" s="29"/>
      <c r="D8" s="30"/>
      <c r="E8" s="29"/>
      <c r="F8" s="30"/>
      <c r="G8" s="29"/>
      <c r="H8" s="30"/>
      <c r="I8" s="29"/>
      <c r="J8" s="30"/>
      <c r="K8" s="29"/>
      <c r="L8" s="30"/>
      <c r="M8" s="29"/>
      <c r="N8" s="30"/>
      <c r="O8" s="29"/>
      <c r="P8" s="30"/>
      <c r="Q8" s="30"/>
      <c r="R8" s="29"/>
    </row>
    <row r="9" spans="1:21" s="20" customFormat="1" ht="27" customHeight="1">
      <c r="A9" s="203" t="s">
        <v>7</v>
      </c>
      <c r="B9" s="203" t="s">
        <v>8</v>
      </c>
      <c r="C9" s="204" t="s">
        <v>30</v>
      </c>
      <c r="D9" s="203" t="s">
        <v>0</v>
      </c>
      <c r="E9" s="199" t="s">
        <v>40</v>
      </c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155"/>
      <c r="R9" s="201" t="s">
        <v>34</v>
      </c>
    </row>
    <row r="10" spans="1:21" ht="66" customHeight="1" thickBot="1">
      <c r="A10" s="203"/>
      <c r="B10" s="203"/>
      <c r="C10" s="204"/>
      <c r="D10" s="203"/>
      <c r="E10" s="167" t="s">
        <v>41</v>
      </c>
      <c r="F10" s="167" t="s">
        <v>42</v>
      </c>
      <c r="G10" s="167">
        <v>1.2</v>
      </c>
      <c r="H10" s="167">
        <v>2.1</v>
      </c>
      <c r="I10" s="167" t="s">
        <v>116</v>
      </c>
      <c r="J10" s="167">
        <v>4.0999999999999996</v>
      </c>
      <c r="K10" s="167">
        <v>5.0999999999999996</v>
      </c>
      <c r="L10" s="167">
        <v>6.1</v>
      </c>
      <c r="M10" s="167">
        <v>7.1</v>
      </c>
      <c r="N10" s="167">
        <v>8.1</v>
      </c>
      <c r="O10" s="167" t="s">
        <v>117</v>
      </c>
      <c r="P10" s="167">
        <v>10.1</v>
      </c>
      <c r="Q10" s="167" t="s">
        <v>56</v>
      </c>
      <c r="R10" s="202"/>
      <c r="T10" s="68">
        <v>0</v>
      </c>
      <c r="U10" s="68" t="s">
        <v>14</v>
      </c>
    </row>
    <row r="11" spans="1:21" s="20" customFormat="1" ht="27.75" customHeight="1" thickBot="1">
      <c r="A11" s="18">
        <v>1</v>
      </c>
      <c r="B11" s="217" t="s">
        <v>199</v>
      </c>
      <c r="C11" s="69"/>
      <c r="D11" s="70" t="s">
        <v>14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23"/>
      <c r="T11" s="68"/>
      <c r="U11" s="68"/>
    </row>
    <row r="12" spans="1:21" s="20" customFormat="1" ht="27.75" customHeight="1" thickBot="1">
      <c r="A12" s="18">
        <v>2</v>
      </c>
      <c r="B12" s="218" t="s">
        <v>200</v>
      </c>
      <c r="C12" s="69"/>
      <c r="D12" s="70" t="s">
        <v>14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23"/>
      <c r="T12" s="68"/>
      <c r="U12" s="68"/>
    </row>
    <row r="13" spans="1:21" s="20" customFormat="1" ht="27.75" customHeight="1" thickBot="1">
      <c r="A13" s="18">
        <v>3</v>
      </c>
      <c r="B13" s="218" t="s">
        <v>201</v>
      </c>
      <c r="C13" s="69"/>
      <c r="D13" s="70" t="s">
        <v>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23"/>
      <c r="T13" s="68">
        <v>1</v>
      </c>
      <c r="U13" s="68" t="s">
        <v>9</v>
      </c>
    </row>
    <row r="14" spans="1:21" s="20" customFormat="1" ht="27.75" customHeight="1" thickBot="1">
      <c r="A14" s="18">
        <v>4</v>
      </c>
      <c r="B14" s="218" t="s">
        <v>202</v>
      </c>
      <c r="C14" s="69"/>
      <c r="D14" s="70" t="s">
        <v>9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3"/>
      <c r="T14" s="68">
        <v>2</v>
      </c>
      <c r="U14" s="68" t="s">
        <v>14</v>
      </c>
    </row>
    <row r="15" spans="1:21" s="20" customFormat="1" ht="27.75" customHeight="1" thickBot="1">
      <c r="A15" s="18">
        <v>5</v>
      </c>
      <c r="B15" s="218" t="s">
        <v>203</v>
      </c>
      <c r="C15" s="69"/>
      <c r="D15" s="70" t="s">
        <v>9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3"/>
      <c r="T15" s="68">
        <v>3</v>
      </c>
      <c r="U15" s="68" t="s">
        <v>9</v>
      </c>
    </row>
    <row r="16" spans="1:21" s="20" customFormat="1" ht="27.75" customHeight="1" thickBot="1">
      <c r="A16" s="18">
        <v>6</v>
      </c>
      <c r="B16" s="218" t="s">
        <v>204</v>
      </c>
      <c r="C16" s="69"/>
      <c r="D16" s="70" t="s">
        <v>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23"/>
      <c r="T16" s="68">
        <v>4</v>
      </c>
      <c r="U16" s="68" t="s">
        <v>14</v>
      </c>
    </row>
    <row r="17" spans="1:21" s="20" customFormat="1" ht="27.75" customHeight="1" thickBot="1">
      <c r="A17" s="18">
        <v>7</v>
      </c>
      <c r="B17" s="218" t="s">
        <v>205</v>
      </c>
      <c r="C17" s="69"/>
      <c r="D17" s="70" t="s">
        <v>9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3"/>
      <c r="T17" s="68">
        <v>5</v>
      </c>
      <c r="U17" s="68" t="s">
        <v>9</v>
      </c>
    </row>
    <row r="18" spans="1:21" s="20" customFormat="1" ht="27.75" customHeight="1" thickBot="1">
      <c r="A18" s="18">
        <v>8</v>
      </c>
      <c r="B18" s="218" t="s">
        <v>206</v>
      </c>
      <c r="C18" s="69"/>
      <c r="D18" s="70" t="s">
        <v>9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23"/>
      <c r="T18" s="68">
        <v>6</v>
      </c>
      <c r="U18" s="68" t="s">
        <v>14</v>
      </c>
    </row>
    <row r="19" spans="1:21" s="20" customFormat="1" ht="27.75" customHeight="1" thickBot="1">
      <c r="A19" s="18">
        <v>9</v>
      </c>
      <c r="B19" s="218" t="s">
        <v>207</v>
      </c>
      <c r="C19" s="69"/>
      <c r="D19" s="70" t="s">
        <v>9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23"/>
      <c r="T19" s="68">
        <v>7</v>
      </c>
      <c r="U19" s="68" t="s">
        <v>9</v>
      </c>
    </row>
    <row r="20" spans="1:21" s="20" customFormat="1" ht="27.75" customHeight="1" thickBot="1">
      <c r="A20" s="18">
        <v>10</v>
      </c>
      <c r="B20" s="218" t="s">
        <v>208</v>
      </c>
      <c r="C20" s="69"/>
      <c r="D20" s="70" t="s">
        <v>9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23"/>
      <c r="T20" s="68">
        <v>8</v>
      </c>
      <c r="U20" s="68" t="s">
        <v>14</v>
      </c>
    </row>
    <row r="21" spans="1:21" s="20" customFormat="1" ht="27.75" customHeight="1" thickBot="1">
      <c r="A21" s="18">
        <v>11</v>
      </c>
      <c r="B21" s="218" t="s">
        <v>209</v>
      </c>
      <c r="C21" s="69"/>
      <c r="D21" s="70" t="s">
        <v>9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23"/>
      <c r="T21" s="68">
        <v>9</v>
      </c>
      <c r="U21" s="68" t="s">
        <v>9</v>
      </c>
    </row>
    <row r="22" spans="1:21" s="20" customFormat="1" ht="27.75" customHeight="1" thickBot="1">
      <c r="A22" s="18">
        <v>12</v>
      </c>
      <c r="B22" s="218" t="s">
        <v>210</v>
      </c>
      <c r="C22" s="69"/>
      <c r="D22" s="70" t="s">
        <v>14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3"/>
    </row>
    <row r="23" spans="1:21" s="20" customFormat="1" ht="27.75" customHeight="1" thickBot="1">
      <c r="A23" s="18">
        <v>13</v>
      </c>
      <c r="B23" s="218" t="s">
        <v>211</v>
      </c>
      <c r="C23" s="69"/>
      <c r="D23" s="70" t="s">
        <v>14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3"/>
    </row>
    <row r="24" spans="1:21" s="20" customFormat="1" ht="27.75" customHeight="1" thickBot="1">
      <c r="A24" s="18">
        <v>14</v>
      </c>
      <c r="B24" s="218" t="s">
        <v>212</v>
      </c>
      <c r="C24" s="69"/>
      <c r="D24" s="70" t="s">
        <v>14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3"/>
    </row>
    <row r="25" spans="1:21" s="20" customFormat="1" ht="27.75" customHeight="1" thickBot="1">
      <c r="A25" s="18">
        <v>15</v>
      </c>
      <c r="B25" s="218" t="s">
        <v>213</v>
      </c>
      <c r="C25" s="69"/>
      <c r="D25" s="70" t="s">
        <v>14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3"/>
    </row>
    <row r="26" spans="1:21" s="20" customFormat="1" ht="27.75" customHeight="1" thickBot="1">
      <c r="A26" s="18">
        <v>16</v>
      </c>
      <c r="B26" s="218" t="s">
        <v>214</v>
      </c>
      <c r="C26" s="69"/>
      <c r="D26" s="70" t="s">
        <v>14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3"/>
    </row>
    <row r="27" spans="1:21" s="20" customFormat="1" ht="27.75" customHeight="1" thickBot="1">
      <c r="A27" s="18">
        <v>17</v>
      </c>
      <c r="B27" s="218" t="s">
        <v>215</v>
      </c>
      <c r="C27" s="69"/>
      <c r="D27" s="70" t="s">
        <v>14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3"/>
    </row>
    <row r="28" spans="1:21" s="20" customFormat="1" ht="27.75" customHeight="1" thickBot="1">
      <c r="A28" s="18">
        <v>18</v>
      </c>
      <c r="B28" s="218" t="s">
        <v>216</v>
      </c>
      <c r="C28" s="69"/>
      <c r="D28" s="70" t="s">
        <v>14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3"/>
    </row>
    <row r="29" spans="1:21" s="20" customFormat="1" ht="27.75" customHeight="1" thickBot="1">
      <c r="A29" s="18">
        <v>19</v>
      </c>
      <c r="B29" s="218" t="s">
        <v>217</v>
      </c>
      <c r="C29" s="69"/>
      <c r="D29" s="70" t="s">
        <v>14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3"/>
    </row>
    <row r="30" spans="1:21" s="20" customFormat="1" ht="27.75" customHeight="1" thickBot="1">
      <c r="A30" s="18">
        <v>20</v>
      </c>
      <c r="B30" s="218" t="s">
        <v>218</v>
      </c>
      <c r="C30" s="69"/>
      <c r="D30" s="70" t="s">
        <v>14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3"/>
    </row>
    <row r="31" spans="1:21" s="20" customFormat="1" ht="27.75" customHeight="1" thickBot="1">
      <c r="A31" s="18">
        <v>21</v>
      </c>
      <c r="B31" s="218" t="s">
        <v>219</v>
      </c>
      <c r="C31" s="69"/>
      <c r="D31" s="70" t="s">
        <v>14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3"/>
    </row>
    <row r="32" spans="1:21" s="20" customFormat="1" ht="27.75" customHeight="1" thickBot="1">
      <c r="A32" s="18">
        <v>22</v>
      </c>
      <c r="B32" s="218" t="s">
        <v>220</v>
      </c>
      <c r="C32" s="69"/>
      <c r="D32" s="70" t="s">
        <v>14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3"/>
    </row>
    <row r="33" spans="1:18" s="20" customFormat="1" ht="27.75" customHeight="1">
      <c r="A33" s="18">
        <v>23</v>
      </c>
      <c r="B33" s="19"/>
      <c r="C33" s="69"/>
      <c r="D33" s="70" t="str">
        <f t="shared" ref="D31:D42" si="0">IF(C33="","",VLOOKUP(VALUE(RIGHT(C33)),$T$10:$U$21,2))</f>
        <v/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3"/>
    </row>
    <row r="34" spans="1:18" s="20" customFormat="1" ht="27.75" customHeight="1">
      <c r="A34" s="18">
        <v>24</v>
      </c>
      <c r="B34" s="19"/>
      <c r="C34" s="69"/>
      <c r="D34" s="70" t="str">
        <f t="shared" si="0"/>
        <v/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3"/>
    </row>
    <row r="35" spans="1:18" s="20" customFormat="1" ht="27.75" customHeight="1">
      <c r="A35" s="18">
        <v>25</v>
      </c>
      <c r="B35" s="19"/>
      <c r="C35" s="69"/>
      <c r="D35" s="70" t="str">
        <f t="shared" si="0"/>
        <v/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</row>
    <row r="36" spans="1:18" s="20" customFormat="1" ht="27.75" customHeight="1">
      <c r="A36" s="18">
        <v>26</v>
      </c>
      <c r="B36" s="19"/>
      <c r="C36" s="69"/>
      <c r="D36" s="70" t="str">
        <f t="shared" si="0"/>
        <v/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23"/>
    </row>
    <row r="37" spans="1:18" s="20" customFormat="1" ht="27.75" customHeight="1">
      <c r="A37" s="18">
        <v>27</v>
      </c>
      <c r="B37" s="19"/>
      <c r="C37" s="69"/>
      <c r="D37" s="70" t="str">
        <f t="shared" si="0"/>
        <v/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3"/>
    </row>
    <row r="38" spans="1:18" s="20" customFormat="1" ht="27.75" customHeight="1">
      <c r="A38" s="18">
        <v>28</v>
      </c>
      <c r="B38" s="19"/>
      <c r="C38" s="69"/>
      <c r="D38" s="70" t="str">
        <f t="shared" si="0"/>
        <v/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3"/>
    </row>
    <row r="39" spans="1:18" s="20" customFormat="1" ht="27.75" customHeight="1">
      <c r="A39" s="18">
        <v>29</v>
      </c>
      <c r="B39" s="19"/>
      <c r="C39" s="69"/>
      <c r="D39" s="70" t="str">
        <f t="shared" si="0"/>
        <v/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23"/>
    </row>
    <row r="40" spans="1:18" s="20" customFormat="1" ht="27.75" customHeight="1">
      <c r="A40" s="18">
        <v>30</v>
      </c>
      <c r="B40" s="19"/>
      <c r="C40" s="69"/>
      <c r="D40" s="70" t="str">
        <f t="shared" si="0"/>
        <v/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23"/>
    </row>
    <row r="41" spans="1:18" s="20" customFormat="1" ht="27.75" customHeight="1">
      <c r="A41" s="18">
        <v>31</v>
      </c>
      <c r="B41" s="19"/>
      <c r="C41" s="69"/>
      <c r="D41" s="70" t="str">
        <f t="shared" si="0"/>
        <v/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23"/>
    </row>
    <row r="42" spans="1:18" s="20" customFormat="1" ht="27.75" customHeight="1">
      <c r="A42" s="18">
        <v>32</v>
      </c>
      <c r="B42" s="19"/>
      <c r="C42" s="69"/>
      <c r="D42" s="70" t="str">
        <f t="shared" si="0"/>
        <v/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3"/>
    </row>
    <row r="43" spans="1:18" s="20" customFormat="1" ht="27.75" customHeight="1">
      <c r="A43" s="18">
        <v>33</v>
      </c>
      <c r="B43" s="19"/>
      <c r="C43" s="69"/>
      <c r="D43" s="70" t="str">
        <f t="shared" ref="D43:D70" si="1">IF(C43="","",VLOOKUP(VALUE(RIGHT(C43)),$T$10:$U$21,2))</f>
        <v/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23"/>
    </row>
    <row r="44" spans="1:18" s="20" customFormat="1" ht="27.75" customHeight="1">
      <c r="A44" s="18">
        <v>34</v>
      </c>
      <c r="B44" s="19"/>
      <c r="C44" s="69"/>
      <c r="D44" s="70" t="str">
        <f t="shared" si="1"/>
        <v/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23"/>
    </row>
    <row r="45" spans="1:18" s="20" customFormat="1" ht="27.75" customHeight="1">
      <c r="A45" s="18">
        <v>35</v>
      </c>
      <c r="B45" s="19"/>
      <c r="C45" s="69"/>
      <c r="D45" s="70" t="str">
        <f t="shared" si="1"/>
        <v/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23"/>
    </row>
    <row r="46" spans="1:18" s="20" customFormat="1" ht="27.75" customHeight="1">
      <c r="A46" s="18">
        <v>36</v>
      </c>
      <c r="B46" s="19"/>
      <c r="C46" s="69"/>
      <c r="D46" s="70" t="str">
        <f t="shared" si="1"/>
        <v/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23"/>
    </row>
    <row r="47" spans="1:18" s="20" customFormat="1" ht="27.75" customHeight="1">
      <c r="A47" s="18">
        <v>37</v>
      </c>
      <c r="B47" s="19"/>
      <c r="C47" s="69"/>
      <c r="D47" s="70" t="str">
        <f t="shared" si="1"/>
        <v/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23"/>
    </row>
    <row r="48" spans="1:18" s="20" customFormat="1" ht="27.75" customHeight="1">
      <c r="A48" s="18">
        <v>38</v>
      </c>
      <c r="B48" s="19"/>
      <c r="C48" s="69"/>
      <c r="D48" s="70" t="str">
        <f t="shared" si="1"/>
        <v/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23"/>
    </row>
    <row r="49" spans="1:18" s="20" customFormat="1" ht="27.75" customHeight="1">
      <c r="A49" s="18">
        <v>39</v>
      </c>
      <c r="B49" s="19"/>
      <c r="C49" s="69"/>
      <c r="D49" s="70" t="str">
        <f t="shared" si="1"/>
        <v/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23"/>
    </row>
    <row r="50" spans="1:18" s="20" customFormat="1" ht="27.75" customHeight="1">
      <c r="A50" s="18">
        <v>40</v>
      </c>
      <c r="B50" s="19"/>
      <c r="C50" s="69"/>
      <c r="D50" s="70" t="str">
        <f t="shared" si="1"/>
        <v/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23"/>
    </row>
    <row r="51" spans="1:18" s="20" customFormat="1" ht="27.75" customHeight="1">
      <c r="A51" s="18">
        <v>41</v>
      </c>
      <c r="B51" s="19"/>
      <c r="C51" s="69"/>
      <c r="D51" s="70" t="str">
        <f t="shared" si="1"/>
        <v/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23"/>
    </row>
    <row r="52" spans="1:18" s="20" customFormat="1" ht="27.75" customHeight="1">
      <c r="A52" s="18">
        <v>42</v>
      </c>
      <c r="B52" s="19"/>
      <c r="C52" s="69"/>
      <c r="D52" s="70" t="str">
        <f t="shared" si="1"/>
        <v/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23"/>
    </row>
    <row r="53" spans="1:18" s="20" customFormat="1" ht="27.75" customHeight="1">
      <c r="A53" s="18">
        <v>43</v>
      </c>
      <c r="B53" s="19"/>
      <c r="C53" s="69"/>
      <c r="D53" s="70" t="str">
        <f t="shared" si="1"/>
        <v/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23"/>
    </row>
    <row r="54" spans="1:18" s="20" customFormat="1" ht="27.75" customHeight="1">
      <c r="A54" s="18">
        <v>44</v>
      </c>
      <c r="B54" s="19"/>
      <c r="C54" s="69"/>
      <c r="D54" s="70" t="str">
        <f t="shared" si="1"/>
        <v/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23"/>
    </row>
    <row r="55" spans="1:18" s="20" customFormat="1" ht="27.75" customHeight="1">
      <c r="A55" s="18">
        <v>45</v>
      </c>
      <c r="B55" s="19"/>
      <c r="C55" s="69"/>
      <c r="D55" s="70" t="str">
        <f t="shared" si="1"/>
        <v/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23"/>
    </row>
    <row r="56" spans="1:18" s="20" customFormat="1" ht="27.75" customHeight="1">
      <c r="A56" s="18">
        <v>46</v>
      </c>
      <c r="B56" s="19"/>
      <c r="C56" s="69"/>
      <c r="D56" s="70" t="str">
        <f t="shared" si="1"/>
        <v/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23"/>
    </row>
    <row r="57" spans="1:18" s="20" customFormat="1" ht="27.75" customHeight="1">
      <c r="A57" s="18">
        <v>47</v>
      </c>
      <c r="B57" s="19"/>
      <c r="C57" s="69"/>
      <c r="D57" s="70" t="str">
        <f t="shared" si="1"/>
        <v/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23"/>
    </row>
    <row r="58" spans="1:18" s="20" customFormat="1" ht="27.75" customHeight="1">
      <c r="A58" s="18">
        <v>48</v>
      </c>
      <c r="B58" s="19"/>
      <c r="C58" s="69"/>
      <c r="D58" s="70" t="str">
        <f t="shared" si="1"/>
        <v/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23"/>
    </row>
    <row r="59" spans="1:18" s="20" customFormat="1" ht="27.75" customHeight="1">
      <c r="A59" s="18">
        <v>49</v>
      </c>
      <c r="B59" s="19"/>
      <c r="C59" s="69"/>
      <c r="D59" s="70" t="str">
        <f t="shared" si="1"/>
        <v/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23"/>
    </row>
    <row r="60" spans="1:18" s="20" customFormat="1" ht="27.75" customHeight="1">
      <c r="A60" s="21">
        <v>50</v>
      </c>
      <c r="B60" s="22"/>
      <c r="C60" s="69"/>
      <c r="D60" s="70" t="str">
        <f t="shared" si="1"/>
        <v/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23"/>
    </row>
    <row r="61" spans="1:18" ht="27.75" customHeight="1">
      <c r="A61" s="21">
        <v>51</v>
      </c>
      <c r="B61" s="19"/>
      <c r="C61" s="69"/>
      <c r="D61" s="70" t="str">
        <f t="shared" si="1"/>
        <v/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23"/>
    </row>
    <row r="62" spans="1:18" ht="27.75" customHeight="1">
      <c r="A62" s="21">
        <v>52</v>
      </c>
      <c r="B62" s="19"/>
      <c r="C62" s="69"/>
      <c r="D62" s="70" t="str">
        <f t="shared" si="1"/>
        <v/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23"/>
    </row>
    <row r="63" spans="1:18" ht="27.75" customHeight="1">
      <c r="A63" s="21">
        <v>53</v>
      </c>
      <c r="B63" s="19"/>
      <c r="C63" s="69"/>
      <c r="D63" s="70" t="str">
        <f t="shared" si="1"/>
        <v/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23"/>
    </row>
    <row r="64" spans="1:18" ht="27.75" customHeight="1">
      <c r="A64" s="21">
        <v>54</v>
      </c>
      <c r="B64" s="19"/>
      <c r="C64" s="69"/>
      <c r="D64" s="70" t="str">
        <f t="shared" si="1"/>
        <v/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23"/>
    </row>
    <row r="65" spans="1:19" ht="27.75" customHeight="1">
      <c r="A65" s="21">
        <v>55</v>
      </c>
      <c r="B65" s="19"/>
      <c r="C65" s="69"/>
      <c r="D65" s="70" t="str">
        <f t="shared" si="1"/>
        <v/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23"/>
    </row>
    <row r="66" spans="1:19" ht="27.75" customHeight="1">
      <c r="A66" s="21">
        <v>56</v>
      </c>
      <c r="B66" s="67"/>
      <c r="C66" s="69"/>
      <c r="D66" s="70" t="str">
        <f t="shared" si="1"/>
        <v/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23"/>
    </row>
    <row r="67" spans="1:19" ht="27.75" customHeight="1">
      <c r="A67" s="21">
        <v>57</v>
      </c>
      <c r="B67" s="67"/>
      <c r="C67" s="69"/>
      <c r="D67" s="70" t="str">
        <f t="shared" si="1"/>
        <v/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23"/>
      <c r="S67" s="4"/>
    </row>
    <row r="68" spans="1:19" ht="27.75" customHeight="1">
      <c r="A68" s="21">
        <v>58</v>
      </c>
      <c r="B68" s="67"/>
      <c r="C68" s="69"/>
      <c r="D68" s="70" t="str">
        <f t="shared" si="1"/>
        <v/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23"/>
      <c r="S68" s="4"/>
    </row>
    <row r="69" spans="1:19" ht="27.75" customHeight="1">
      <c r="A69" s="21">
        <v>59</v>
      </c>
      <c r="B69" s="67"/>
      <c r="C69" s="69"/>
      <c r="D69" s="70" t="str">
        <f t="shared" si="1"/>
        <v/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23"/>
      <c r="S69" s="4"/>
    </row>
    <row r="70" spans="1:19" ht="27.75" customHeight="1">
      <c r="A70" s="21">
        <v>60</v>
      </c>
      <c r="B70" s="67"/>
      <c r="C70" s="69"/>
      <c r="D70" s="70" t="str">
        <f t="shared" si="1"/>
        <v/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21"/>
      <c r="R70" s="24"/>
      <c r="S70" s="4"/>
    </row>
    <row r="71" spans="1:19">
      <c r="A71" s="31"/>
      <c r="B71" s="7"/>
      <c r="C71" s="7"/>
      <c r="D71" s="74"/>
      <c r="E71" s="7"/>
      <c r="F71" s="198"/>
      <c r="G71" s="198"/>
      <c r="H71" s="198"/>
      <c r="I71" s="198"/>
      <c r="J71" s="198"/>
      <c r="K71" s="7"/>
      <c r="L71" s="7"/>
      <c r="M71" s="7"/>
      <c r="N71" s="7"/>
      <c r="O71" s="7"/>
      <c r="P71" s="7"/>
      <c r="Q71" s="7"/>
      <c r="R71" s="93"/>
    </row>
    <row r="72" spans="1:19" ht="16" customHeight="1">
      <c r="A72" s="8"/>
      <c r="B72" s="6"/>
      <c r="C72" s="6"/>
      <c r="D72" s="72"/>
      <c r="E72" s="6"/>
      <c r="F72" s="197"/>
      <c r="G72" s="197"/>
      <c r="H72" s="197"/>
      <c r="I72" s="197"/>
      <c r="J72" s="197"/>
      <c r="K72" s="6"/>
      <c r="L72" s="6"/>
      <c r="M72" s="6"/>
      <c r="N72" s="6"/>
      <c r="O72" s="6"/>
      <c r="P72" s="6"/>
      <c r="Q72" s="6"/>
      <c r="R72" s="94"/>
    </row>
    <row r="73" spans="1:19" ht="16" customHeight="1">
      <c r="A73" s="8"/>
      <c r="B73" s="6"/>
      <c r="C73" s="6"/>
      <c r="D73" s="72"/>
      <c r="E73" s="6"/>
      <c r="F73" s="197"/>
      <c r="G73" s="197"/>
      <c r="H73" s="197"/>
      <c r="I73" s="197"/>
      <c r="J73" s="197"/>
      <c r="K73" s="6"/>
      <c r="L73" s="6"/>
      <c r="M73" s="6"/>
      <c r="N73" s="6"/>
      <c r="O73" s="6"/>
      <c r="P73" s="6"/>
      <c r="Q73" s="6"/>
      <c r="R73" s="94"/>
    </row>
    <row r="74" spans="1:19" ht="16" customHeight="1">
      <c r="A74" s="96"/>
      <c r="B74" s="78" t="s">
        <v>15</v>
      </c>
      <c r="C74" s="78"/>
      <c r="D74" s="72"/>
      <c r="E74" s="78"/>
      <c r="F74" s="197"/>
      <c r="G74" s="197"/>
      <c r="H74" s="197"/>
      <c r="I74" s="197"/>
      <c r="J74" s="197"/>
      <c r="K74" s="6"/>
      <c r="L74" s="6"/>
      <c r="M74" s="6"/>
      <c r="N74" s="6"/>
      <c r="O74" s="6"/>
      <c r="P74" s="6"/>
      <c r="Q74" s="6"/>
      <c r="R74" s="94"/>
    </row>
    <row r="75" spans="1:19">
      <c r="A75" s="96"/>
      <c r="B75" s="85" t="s">
        <v>222</v>
      </c>
      <c r="C75" s="85"/>
      <c r="D75" s="87"/>
      <c r="E75" s="8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94"/>
    </row>
    <row r="76" spans="1:19">
      <c r="A76" s="96"/>
      <c r="B76" s="85" t="s">
        <v>29</v>
      </c>
      <c r="C76" s="85"/>
      <c r="D76" s="87"/>
      <c r="E76" s="8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94"/>
    </row>
    <row r="77" spans="1:19">
      <c r="A77" s="96"/>
      <c r="B77" s="77" t="str">
        <f>$D$1</f>
        <v>SEKOLAH KEBANGSAAN TUNKU LAKSAMANA</v>
      </c>
      <c r="C77" s="77"/>
      <c r="D77" s="73"/>
      <c r="E77" s="7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94"/>
    </row>
    <row r="78" spans="1:19">
      <c r="A78" s="8"/>
      <c r="B78" s="6"/>
      <c r="C78" s="6"/>
      <c r="D78" s="72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94"/>
    </row>
    <row r="79" spans="1:19">
      <c r="A79" s="8"/>
      <c r="B79" s="6"/>
      <c r="C79" s="6"/>
      <c r="D79" s="72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94"/>
    </row>
    <row r="80" spans="1:19">
      <c r="A80" s="8"/>
      <c r="B80" s="6"/>
      <c r="C80" s="6"/>
      <c r="D80" s="72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94"/>
    </row>
    <row r="81" spans="1:18">
      <c r="A81" s="8"/>
      <c r="B81" s="6"/>
      <c r="C81" s="6"/>
      <c r="D81" s="72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94"/>
    </row>
    <row r="82" spans="1:18">
      <c r="A82" s="9"/>
      <c r="B82" s="10"/>
      <c r="C82" s="10"/>
      <c r="D82" s="88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95"/>
    </row>
    <row r="83" spans="1:18"/>
    <row r="84" spans="1:18"/>
    <row r="85" spans="1:18"/>
    <row r="86" spans="1:18"/>
    <row r="87" spans="1:18"/>
    <row r="88" spans="1:18"/>
  </sheetData>
  <sortState ref="A10:AB59">
    <sortCondition ref="B10:B59"/>
  </sortState>
  <mergeCells count="10">
    <mergeCell ref="R9:R10"/>
    <mergeCell ref="D9:D10"/>
    <mergeCell ref="C9:C10"/>
    <mergeCell ref="B9:B10"/>
    <mergeCell ref="A9:A10"/>
    <mergeCell ref="F73:J73"/>
    <mergeCell ref="F71:J71"/>
    <mergeCell ref="F74:J74"/>
    <mergeCell ref="F72:J72"/>
    <mergeCell ref="E9:P9"/>
  </mergeCells>
  <phoneticPr fontId="35" type="noConversion"/>
  <dataValidations count="2">
    <dataValidation type="textLength" operator="equal" allowBlank="1" showErrorMessage="1" errorTitle="NO. KAD PENGENALAN" error="Sila masukkan nombor kad pengenalan dengan tepat dan betul." sqref="C11:C70">
      <formula1>11</formula1>
    </dataValidation>
    <dataValidation type="whole" allowBlank="1" showErrorMessage="1" errorTitle="TAHAP PENGUASAAN" error="SILA ISIKAN TAHAP PENGUASAAN YANG BETUL!" sqref="E11:Q70">
      <formula1>1</formula1>
      <formula2>6</formula2>
    </dataValidation>
  </dataValidations>
  <pageMargins left="0.25" right="0.25" top="0.75000000000000011" bottom="0.75000000000000011" header="0.30000000000000004" footer="0.30000000000000004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B130"/>
  <sheetViews>
    <sheetView zoomScale="85" zoomScaleNormal="85" zoomScalePageLayoutView="85" workbookViewId="0">
      <selection activeCell="B128" sqref="B128"/>
    </sheetView>
  </sheetViews>
  <sheetFormatPr baseColWidth="10" defaultColWidth="9.1640625" defaultRowHeight="13" x14ac:dyDescent="0"/>
  <cols>
    <col min="1" max="1" width="25.33203125" style="5" customWidth="1"/>
    <col min="2" max="2" width="98.83203125" style="100" customWidth="1"/>
    <col min="3" max="4" width="9.1640625" style="5" customWidth="1"/>
    <col min="5" max="16384" width="9.1640625" style="5"/>
  </cols>
  <sheetData>
    <row r="1" spans="1:2" ht="39.75" customHeight="1">
      <c r="A1" s="98" t="s">
        <v>118</v>
      </c>
      <c r="B1" s="99"/>
    </row>
    <row r="2" spans="1:2">
      <c r="A2" s="149"/>
      <c r="B2" s="162"/>
    </row>
    <row r="3" spans="1:2">
      <c r="A3" s="149"/>
      <c r="B3" s="163" t="s">
        <v>57</v>
      </c>
    </row>
    <row r="4" spans="1:2">
      <c r="A4" s="150" t="s">
        <v>16</v>
      </c>
      <c r="B4" s="157" t="s">
        <v>6</v>
      </c>
    </row>
    <row r="5" spans="1:2" ht="15">
      <c r="A5" s="151">
        <v>1</v>
      </c>
      <c r="B5" s="161" t="s">
        <v>92</v>
      </c>
    </row>
    <row r="6" spans="1:2" ht="15">
      <c r="A6" s="151">
        <v>2</v>
      </c>
      <c r="B6" s="161" t="s">
        <v>93</v>
      </c>
    </row>
    <row r="7" spans="1:2" ht="15">
      <c r="A7" s="151">
        <v>3</v>
      </c>
      <c r="B7" s="161" t="s">
        <v>94</v>
      </c>
    </row>
    <row r="8" spans="1:2" s="62" customFormat="1" ht="30">
      <c r="A8" s="151">
        <v>4</v>
      </c>
      <c r="B8" s="161" t="s">
        <v>95</v>
      </c>
    </row>
    <row r="9" spans="1:2" ht="30">
      <c r="A9" s="151">
        <v>5</v>
      </c>
      <c r="B9" s="161" t="s">
        <v>96</v>
      </c>
    </row>
    <row r="10" spans="1:2" ht="30">
      <c r="A10" s="151">
        <v>6</v>
      </c>
      <c r="B10" s="161" t="s">
        <v>97</v>
      </c>
    </row>
    <row r="11" spans="1:2">
      <c r="A11" s="149"/>
      <c r="B11" s="162"/>
    </row>
    <row r="12" spans="1:2">
      <c r="A12" s="149"/>
      <c r="B12" s="164" t="s">
        <v>62</v>
      </c>
    </row>
    <row r="13" spans="1:2">
      <c r="A13" s="150" t="s">
        <v>16</v>
      </c>
      <c r="B13" s="157" t="s">
        <v>6</v>
      </c>
    </row>
    <row r="14" spans="1:2" ht="15">
      <c r="A14" s="151">
        <v>1</v>
      </c>
      <c r="B14" s="161" t="s">
        <v>119</v>
      </c>
    </row>
    <row r="15" spans="1:2" ht="15">
      <c r="A15" s="151">
        <v>2</v>
      </c>
      <c r="B15" s="161" t="s">
        <v>120</v>
      </c>
    </row>
    <row r="16" spans="1:2" ht="15">
      <c r="A16" s="151">
        <v>3</v>
      </c>
      <c r="B16" s="161" t="s">
        <v>98</v>
      </c>
    </row>
    <row r="17" spans="1:2" ht="15">
      <c r="A17" s="151">
        <v>4</v>
      </c>
      <c r="B17" s="161" t="s">
        <v>121</v>
      </c>
    </row>
    <row r="18" spans="1:2" ht="30">
      <c r="A18" s="151">
        <v>5</v>
      </c>
      <c r="B18" s="161" t="s">
        <v>122</v>
      </c>
    </row>
    <row r="19" spans="1:2" ht="35.25" customHeight="1">
      <c r="A19" s="151">
        <v>6</v>
      </c>
      <c r="B19" s="161" t="s">
        <v>180</v>
      </c>
    </row>
    <row r="20" spans="1:2">
      <c r="A20" s="149"/>
      <c r="B20" s="162"/>
    </row>
    <row r="21" spans="1:2">
      <c r="A21" s="149"/>
      <c r="B21" s="164" t="s">
        <v>69</v>
      </c>
    </row>
    <row r="22" spans="1:2">
      <c r="A22" s="150" t="s">
        <v>16</v>
      </c>
      <c r="B22" s="157" t="s">
        <v>6</v>
      </c>
    </row>
    <row r="23" spans="1:2" ht="15">
      <c r="A23" s="151">
        <v>1</v>
      </c>
      <c r="B23" s="161" t="s">
        <v>123</v>
      </c>
    </row>
    <row r="24" spans="1:2" ht="15">
      <c r="A24" s="151">
        <v>2</v>
      </c>
      <c r="B24" s="161" t="s">
        <v>99</v>
      </c>
    </row>
    <row r="25" spans="1:2" ht="20.25" customHeight="1">
      <c r="A25" s="151">
        <v>3</v>
      </c>
      <c r="B25" s="161" t="s">
        <v>181</v>
      </c>
    </row>
    <row r="26" spans="1:2" ht="30">
      <c r="A26" s="151">
        <v>4</v>
      </c>
      <c r="B26" s="161" t="s">
        <v>182</v>
      </c>
    </row>
    <row r="27" spans="1:2" ht="30">
      <c r="A27" s="151">
        <v>5</v>
      </c>
      <c r="B27" s="161" t="s">
        <v>183</v>
      </c>
    </row>
    <row r="28" spans="1:2" ht="36.75" customHeight="1">
      <c r="A28" s="151">
        <v>6</v>
      </c>
      <c r="B28" s="161" t="s">
        <v>184</v>
      </c>
    </row>
    <row r="29" spans="1:2">
      <c r="A29" s="149"/>
      <c r="B29" s="162"/>
    </row>
    <row r="30" spans="1:2">
      <c r="A30" s="149"/>
      <c r="B30" s="164" t="s">
        <v>70</v>
      </c>
    </row>
    <row r="31" spans="1:2">
      <c r="A31" s="150" t="s">
        <v>16</v>
      </c>
      <c r="B31" s="157" t="s">
        <v>6</v>
      </c>
    </row>
    <row r="32" spans="1:2" ht="15">
      <c r="A32" s="151">
        <v>1</v>
      </c>
      <c r="B32" s="161" t="s">
        <v>100</v>
      </c>
    </row>
    <row r="33" spans="1:2" ht="15">
      <c r="A33" s="151">
        <v>2</v>
      </c>
      <c r="B33" s="161" t="s">
        <v>101</v>
      </c>
    </row>
    <row r="34" spans="1:2" ht="15">
      <c r="A34" s="151">
        <v>3</v>
      </c>
      <c r="B34" s="161" t="s">
        <v>102</v>
      </c>
    </row>
    <row r="35" spans="1:2" ht="15">
      <c r="A35" s="151">
        <v>4</v>
      </c>
      <c r="B35" s="161" t="s">
        <v>103</v>
      </c>
    </row>
    <row r="36" spans="1:2" ht="15">
      <c r="A36" s="151">
        <v>5</v>
      </c>
      <c r="B36" s="161" t="s">
        <v>104</v>
      </c>
    </row>
    <row r="37" spans="1:2" ht="15">
      <c r="A37" s="151">
        <v>6</v>
      </c>
      <c r="B37" s="161" t="s">
        <v>105</v>
      </c>
    </row>
    <row r="38" spans="1:2">
      <c r="A38" s="149"/>
      <c r="B38" s="162"/>
    </row>
    <row r="39" spans="1:2">
      <c r="A39" s="149"/>
      <c r="B39" s="164" t="s">
        <v>124</v>
      </c>
    </row>
    <row r="40" spans="1:2">
      <c r="A40" s="149"/>
      <c r="B40" s="164" t="s">
        <v>125</v>
      </c>
    </row>
    <row r="41" spans="1:2">
      <c r="A41" s="150" t="s">
        <v>16</v>
      </c>
      <c r="B41" s="157" t="s">
        <v>6</v>
      </c>
    </row>
    <row r="42" spans="1:2" ht="15">
      <c r="A42" s="151">
        <v>1</v>
      </c>
      <c r="B42" s="161" t="s">
        <v>126</v>
      </c>
    </row>
    <row r="43" spans="1:2" ht="15">
      <c r="A43" s="151">
        <v>2</v>
      </c>
      <c r="B43" s="161" t="s">
        <v>127</v>
      </c>
    </row>
    <row r="44" spans="1:2" ht="15">
      <c r="A44" s="151">
        <v>3</v>
      </c>
      <c r="B44" s="161" t="s">
        <v>128</v>
      </c>
    </row>
    <row r="45" spans="1:2" ht="15">
      <c r="A45" s="151">
        <v>4</v>
      </c>
      <c r="B45" s="161" t="s">
        <v>129</v>
      </c>
    </row>
    <row r="46" spans="1:2" ht="15">
      <c r="A46" s="151">
        <v>5</v>
      </c>
      <c r="B46" s="161" t="s">
        <v>130</v>
      </c>
    </row>
    <row r="47" spans="1:2" ht="30">
      <c r="A47" s="151">
        <v>6</v>
      </c>
      <c r="B47" s="161" t="s">
        <v>131</v>
      </c>
    </row>
    <row r="48" spans="1:2">
      <c r="A48" s="152"/>
      <c r="B48" s="165"/>
    </row>
    <row r="49" spans="1:2">
      <c r="A49" s="149"/>
      <c r="B49" s="164" t="s">
        <v>132</v>
      </c>
    </row>
    <row r="50" spans="1:2">
      <c r="A50" s="150" t="s">
        <v>16</v>
      </c>
      <c r="B50" s="157" t="s">
        <v>6</v>
      </c>
    </row>
    <row r="51" spans="1:2" ht="15">
      <c r="A51" s="151">
        <v>1</v>
      </c>
      <c r="B51" s="161" t="s">
        <v>133</v>
      </c>
    </row>
    <row r="52" spans="1:2" ht="15">
      <c r="A52" s="151">
        <v>2</v>
      </c>
      <c r="B52" s="161" t="s">
        <v>134</v>
      </c>
    </row>
    <row r="53" spans="1:2" ht="15">
      <c r="A53" s="151">
        <v>3</v>
      </c>
      <c r="B53" s="161" t="s">
        <v>135</v>
      </c>
    </row>
    <row r="54" spans="1:2" ht="15">
      <c r="A54" s="151">
        <v>4</v>
      </c>
      <c r="B54" s="161" t="s">
        <v>136</v>
      </c>
    </row>
    <row r="55" spans="1:2" ht="15">
      <c r="A55" s="151">
        <v>5</v>
      </c>
      <c r="B55" s="161" t="s">
        <v>137</v>
      </c>
    </row>
    <row r="56" spans="1:2" ht="15">
      <c r="A56" s="151">
        <v>6</v>
      </c>
      <c r="B56" s="161" t="s">
        <v>138</v>
      </c>
    </row>
    <row r="57" spans="1:2">
      <c r="A57" s="149"/>
      <c r="B57" s="162"/>
    </row>
    <row r="58" spans="1:2">
      <c r="A58" s="152"/>
      <c r="B58" s="164" t="s">
        <v>139</v>
      </c>
    </row>
    <row r="59" spans="1:2">
      <c r="A59" s="150" t="s">
        <v>16</v>
      </c>
      <c r="B59" s="157" t="s">
        <v>6</v>
      </c>
    </row>
    <row r="60" spans="1:2" ht="15">
      <c r="A60" s="151">
        <v>1</v>
      </c>
      <c r="B60" s="161" t="s">
        <v>140</v>
      </c>
    </row>
    <row r="61" spans="1:2" ht="15">
      <c r="A61" s="151">
        <v>2</v>
      </c>
      <c r="B61" s="161" t="s">
        <v>141</v>
      </c>
    </row>
    <row r="62" spans="1:2" ht="15">
      <c r="A62" s="151">
        <v>3</v>
      </c>
      <c r="B62" s="161" t="s">
        <v>142</v>
      </c>
    </row>
    <row r="63" spans="1:2" ht="15">
      <c r="A63" s="151">
        <v>4</v>
      </c>
      <c r="B63" s="161" t="s">
        <v>143</v>
      </c>
    </row>
    <row r="64" spans="1:2" ht="15">
      <c r="A64" s="151">
        <v>5</v>
      </c>
      <c r="B64" s="161" t="s">
        <v>144</v>
      </c>
    </row>
    <row r="65" spans="1:2" ht="30">
      <c r="A65" s="153">
        <v>6</v>
      </c>
      <c r="B65" s="161" t="s">
        <v>145</v>
      </c>
    </row>
    <row r="66" spans="1:2">
      <c r="A66" s="152"/>
      <c r="B66" s="159"/>
    </row>
    <row r="67" spans="1:2">
      <c r="A67" s="152"/>
      <c r="B67" s="164" t="s">
        <v>146</v>
      </c>
    </row>
    <row r="68" spans="1:2">
      <c r="A68" s="150" t="s">
        <v>16</v>
      </c>
      <c r="B68" s="157" t="s">
        <v>6</v>
      </c>
    </row>
    <row r="69" spans="1:2" ht="15">
      <c r="A69" s="151">
        <v>1</v>
      </c>
      <c r="B69" s="161" t="s">
        <v>147</v>
      </c>
    </row>
    <row r="70" spans="1:2" ht="15">
      <c r="A70" s="151">
        <v>2</v>
      </c>
      <c r="B70" s="161" t="s">
        <v>148</v>
      </c>
    </row>
    <row r="71" spans="1:2" ht="15">
      <c r="A71" s="151">
        <v>3</v>
      </c>
      <c r="B71" s="161" t="s">
        <v>149</v>
      </c>
    </row>
    <row r="72" spans="1:2" ht="15">
      <c r="A72" s="151">
        <v>4</v>
      </c>
      <c r="B72" s="161" t="s">
        <v>150</v>
      </c>
    </row>
    <row r="73" spans="1:2" ht="15">
      <c r="A73" s="151">
        <v>5</v>
      </c>
      <c r="B73" s="161" t="s">
        <v>151</v>
      </c>
    </row>
    <row r="74" spans="1:2" ht="30">
      <c r="A74" s="151">
        <v>6</v>
      </c>
      <c r="B74" s="161" t="s">
        <v>152</v>
      </c>
    </row>
    <row r="75" spans="1:2">
      <c r="A75" s="152"/>
      <c r="B75" s="159"/>
    </row>
    <row r="76" spans="1:2">
      <c r="A76" s="152"/>
      <c r="B76" s="164" t="s">
        <v>153</v>
      </c>
    </row>
    <row r="77" spans="1:2">
      <c r="A77" s="150" t="s">
        <v>16</v>
      </c>
      <c r="B77" s="157" t="s">
        <v>6</v>
      </c>
    </row>
    <row r="78" spans="1:2" ht="15">
      <c r="A78" s="151">
        <v>1</v>
      </c>
      <c r="B78" s="161" t="s">
        <v>154</v>
      </c>
    </row>
    <row r="79" spans="1:2" ht="15">
      <c r="A79" s="151">
        <v>2</v>
      </c>
      <c r="B79" s="161" t="s">
        <v>155</v>
      </c>
    </row>
    <row r="80" spans="1:2" ht="15">
      <c r="A80" s="151">
        <v>3</v>
      </c>
      <c r="B80" s="161" t="s">
        <v>156</v>
      </c>
    </row>
    <row r="81" spans="1:2" ht="15">
      <c r="A81" s="151">
        <v>4</v>
      </c>
      <c r="B81" s="161" t="s">
        <v>157</v>
      </c>
    </row>
    <row r="82" spans="1:2" ht="15">
      <c r="A82" s="151">
        <v>5</v>
      </c>
      <c r="B82" s="161" t="s">
        <v>186</v>
      </c>
    </row>
    <row r="83" spans="1:2" ht="15">
      <c r="A83" s="153">
        <v>6</v>
      </c>
      <c r="B83" s="158" t="s">
        <v>158</v>
      </c>
    </row>
    <row r="84" spans="1:2">
      <c r="A84" s="152"/>
      <c r="B84" s="159"/>
    </row>
    <row r="85" spans="1:2">
      <c r="A85" s="152"/>
      <c r="B85" s="164" t="s">
        <v>159</v>
      </c>
    </row>
    <row r="86" spans="1:2">
      <c r="A86" s="150" t="s">
        <v>16</v>
      </c>
      <c r="B86" s="157" t="s">
        <v>6</v>
      </c>
    </row>
    <row r="87" spans="1:2" ht="15">
      <c r="A87" s="151">
        <v>1</v>
      </c>
      <c r="B87" s="161" t="s">
        <v>160</v>
      </c>
    </row>
    <row r="88" spans="1:2" ht="15">
      <c r="A88" s="151">
        <v>2</v>
      </c>
      <c r="B88" s="161" t="s">
        <v>161</v>
      </c>
    </row>
    <row r="89" spans="1:2" ht="15">
      <c r="A89" s="151">
        <v>3</v>
      </c>
      <c r="B89" s="161" t="s">
        <v>162</v>
      </c>
    </row>
    <row r="90" spans="1:2" ht="15">
      <c r="A90" s="151">
        <v>4</v>
      </c>
      <c r="B90" s="161" t="s">
        <v>163</v>
      </c>
    </row>
    <row r="91" spans="1:2" ht="15">
      <c r="A91" s="151">
        <v>5</v>
      </c>
      <c r="B91" s="161" t="s">
        <v>164</v>
      </c>
    </row>
    <row r="92" spans="1:2" ht="15">
      <c r="A92" s="151">
        <v>6</v>
      </c>
      <c r="B92" s="158" t="s">
        <v>165</v>
      </c>
    </row>
    <row r="93" spans="1:2">
      <c r="A93" s="152"/>
      <c r="B93" s="159"/>
    </row>
    <row r="94" spans="1:2">
      <c r="A94" s="152"/>
      <c r="B94" s="164" t="s">
        <v>166</v>
      </c>
    </row>
    <row r="95" spans="1:2">
      <c r="A95" s="152"/>
      <c r="B95" s="164" t="s">
        <v>167</v>
      </c>
    </row>
    <row r="96" spans="1:2">
      <c r="A96" s="150" t="s">
        <v>16</v>
      </c>
      <c r="B96" s="157" t="s">
        <v>6</v>
      </c>
    </row>
    <row r="97" spans="1:2" ht="15">
      <c r="A97" s="151">
        <v>1</v>
      </c>
      <c r="B97" s="161" t="s">
        <v>168</v>
      </c>
    </row>
    <row r="98" spans="1:2" ht="15">
      <c r="A98" s="151">
        <v>2</v>
      </c>
      <c r="B98" s="161" t="s">
        <v>169</v>
      </c>
    </row>
    <row r="99" spans="1:2" ht="15">
      <c r="A99" s="151">
        <v>3</v>
      </c>
      <c r="B99" s="161" t="s">
        <v>170</v>
      </c>
    </row>
    <row r="100" spans="1:2" ht="15">
      <c r="A100" s="151">
        <v>4</v>
      </c>
      <c r="B100" s="161" t="s">
        <v>171</v>
      </c>
    </row>
    <row r="101" spans="1:2" ht="15">
      <c r="A101" s="151">
        <v>5</v>
      </c>
      <c r="B101" s="161" t="s">
        <v>187</v>
      </c>
    </row>
    <row r="102" spans="1:2" ht="15">
      <c r="A102" s="151">
        <v>6</v>
      </c>
      <c r="B102" s="161" t="s">
        <v>172</v>
      </c>
    </row>
    <row r="103" spans="1:2">
      <c r="A103" s="154"/>
      <c r="B103" s="159"/>
    </row>
    <row r="104" spans="1:2">
      <c r="A104" s="152"/>
      <c r="B104" s="164" t="s">
        <v>173</v>
      </c>
    </row>
    <row r="105" spans="1:2">
      <c r="A105" s="150" t="s">
        <v>16</v>
      </c>
      <c r="B105" s="157" t="s">
        <v>6</v>
      </c>
    </row>
    <row r="106" spans="1:2" ht="15">
      <c r="A106" s="151">
        <v>1</v>
      </c>
      <c r="B106" s="161" t="s">
        <v>174</v>
      </c>
    </row>
    <row r="107" spans="1:2" ht="15">
      <c r="A107" s="151">
        <v>2</v>
      </c>
      <c r="B107" s="161" t="s">
        <v>175</v>
      </c>
    </row>
    <row r="108" spans="1:2" ht="15">
      <c r="A108" s="151">
        <v>3</v>
      </c>
      <c r="B108" s="161" t="s">
        <v>176</v>
      </c>
    </row>
    <row r="109" spans="1:2" ht="15">
      <c r="A109" s="151">
        <v>4</v>
      </c>
      <c r="B109" s="161" t="s">
        <v>177</v>
      </c>
    </row>
    <row r="110" spans="1:2" ht="15">
      <c r="A110" s="151">
        <v>5</v>
      </c>
      <c r="B110" s="161" t="s">
        <v>178</v>
      </c>
    </row>
    <row r="111" spans="1:2" ht="15">
      <c r="A111" s="151">
        <v>6</v>
      </c>
      <c r="B111" s="161" t="s">
        <v>179</v>
      </c>
    </row>
    <row r="112" spans="1:2">
      <c r="A112" s="149"/>
      <c r="B112" s="162"/>
    </row>
    <row r="113" spans="1:2" ht="15">
      <c r="A113" s="149"/>
      <c r="B113" s="174" t="s">
        <v>90</v>
      </c>
    </row>
    <row r="114" spans="1:2">
      <c r="A114" s="150" t="s">
        <v>16</v>
      </c>
      <c r="B114" s="157" t="s">
        <v>6</v>
      </c>
    </row>
    <row r="115" spans="1:2" ht="15">
      <c r="A115" s="151">
        <v>1</v>
      </c>
      <c r="B115" s="161" t="s">
        <v>106</v>
      </c>
    </row>
    <row r="116" spans="1:2" ht="15">
      <c r="A116" s="151">
        <v>2</v>
      </c>
      <c r="B116" s="161" t="s">
        <v>107</v>
      </c>
    </row>
    <row r="117" spans="1:2" ht="15">
      <c r="A117" s="151">
        <v>3</v>
      </c>
      <c r="B117" s="161" t="s">
        <v>108</v>
      </c>
    </row>
    <row r="118" spans="1:2" ht="15">
      <c r="A118" s="151">
        <v>4</v>
      </c>
      <c r="B118" s="161" t="s">
        <v>109</v>
      </c>
    </row>
    <row r="119" spans="1:2" ht="30">
      <c r="A119" s="151">
        <v>5</v>
      </c>
      <c r="B119" s="161" t="s">
        <v>110</v>
      </c>
    </row>
    <row r="120" spans="1:2" ht="30">
      <c r="A120" s="151">
        <v>6</v>
      </c>
      <c r="B120" s="161" t="s">
        <v>111</v>
      </c>
    </row>
    <row r="121" spans="1:2" ht="15">
      <c r="A121" s="149"/>
      <c r="B121" s="160"/>
    </row>
    <row r="122" spans="1:2">
      <c r="A122" s="178"/>
      <c r="B122" s="166" t="s">
        <v>38</v>
      </c>
    </row>
    <row r="123" spans="1:2">
      <c r="A123" s="150" t="s">
        <v>16</v>
      </c>
      <c r="B123" s="157" t="s">
        <v>6</v>
      </c>
    </row>
    <row r="124" spans="1:2" ht="15">
      <c r="A124" s="151">
        <v>1</v>
      </c>
      <c r="B124" s="161" t="s">
        <v>188</v>
      </c>
    </row>
    <row r="125" spans="1:2" ht="15">
      <c r="A125" s="151">
        <v>2</v>
      </c>
      <c r="B125" s="161" t="s">
        <v>189</v>
      </c>
    </row>
    <row r="126" spans="1:2" ht="15">
      <c r="A126" s="151">
        <v>3</v>
      </c>
      <c r="B126" s="161" t="s">
        <v>190</v>
      </c>
    </row>
    <row r="127" spans="1:2" ht="15">
      <c r="A127" s="151">
        <v>4</v>
      </c>
      <c r="B127" s="161" t="s">
        <v>191</v>
      </c>
    </row>
    <row r="128" spans="1:2" ht="30">
      <c r="A128" s="151">
        <v>5</v>
      </c>
      <c r="B128" s="161" t="s">
        <v>192</v>
      </c>
    </row>
    <row r="129" spans="1:2" ht="30">
      <c r="A129" s="151">
        <v>6</v>
      </c>
      <c r="B129" s="161" t="s">
        <v>193</v>
      </c>
    </row>
    <row r="130" spans="1:2" ht="15">
      <c r="A130" s="149"/>
      <c r="B130" s="160"/>
    </row>
  </sheetData>
  <sheetProtection password="CD3E" sheet="1" objects="1" scenarios="1"/>
  <printOptions horizontalCentered="1"/>
  <pageMargins left="0.25" right="0.25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33"/>
  <sheetViews>
    <sheetView zoomScale="70" zoomScaleNormal="70" zoomScalePageLayoutView="70" workbookViewId="0">
      <selection activeCell="F145" sqref="F145"/>
    </sheetView>
  </sheetViews>
  <sheetFormatPr baseColWidth="10" defaultColWidth="0" defaultRowHeight="13" x14ac:dyDescent="0"/>
  <cols>
    <col min="1" max="1" width="9.1640625" style="1" customWidth="1"/>
    <col min="2" max="2" width="22.6640625" style="1" customWidth="1"/>
    <col min="3" max="8" width="9.6640625" style="1" customWidth="1"/>
    <col min="9" max="9" width="9.1640625" style="1" customWidth="1"/>
    <col min="10" max="10" width="22.6640625" style="1" customWidth="1"/>
    <col min="11" max="16" width="9.6640625" style="1" customWidth="1"/>
    <col min="17" max="17" width="9.1640625" style="1" customWidth="1"/>
    <col min="18" max="23" width="0" style="1" hidden="1" customWidth="1"/>
    <col min="24" max="16384" width="9.1640625" style="1" hidden="1"/>
  </cols>
  <sheetData>
    <row r="1" spans="1:17" ht="16" customHeight="1">
      <c r="A1" s="208" t="str">
        <f>'MAKLUMAT MURID'!A7</f>
        <v>SAINS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16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16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 ht="16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7" ht="16" customHeight="1">
      <c r="A5" s="45"/>
      <c r="B5" s="45"/>
      <c r="C5" s="45"/>
      <c r="D5" s="45"/>
      <c r="E5" s="45"/>
      <c r="F5" s="45"/>
      <c r="G5" s="45"/>
      <c r="H5" s="46"/>
      <c r="I5" s="46"/>
      <c r="J5" s="45"/>
      <c r="K5" s="45"/>
      <c r="L5" s="45"/>
      <c r="M5" s="45"/>
      <c r="N5" s="45"/>
      <c r="O5" s="47"/>
      <c r="P5" s="47"/>
      <c r="Q5" s="47"/>
    </row>
    <row r="6" spans="1:17" ht="16" customHeight="1">
      <c r="A6" s="52"/>
      <c r="B6" s="52"/>
      <c r="C6" s="52"/>
      <c r="D6" s="52"/>
      <c r="E6" s="52"/>
      <c r="F6" s="52"/>
      <c r="G6" s="52"/>
      <c r="H6" s="205"/>
      <c r="I6" s="52"/>
      <c r="J6" s="52"/>
      <c r="K6" s="52"/>
      <c r="L6" s="52"/>
      <c r="M6" s="52"/>
      <c r="N6" s="52"/>
      <c r="O6" s="53"/>
      <c r="P6" s="205"/>
      <c r="Q6" s="53"/>
    </row>
    <row r="7" spans="1:17" ht="16" customHeight="1">
      <c r="A7" s="54"/>
      <c r="B7" s="54"/>
      <c r="C7" s="54"/>
      <c r="D7" s="54"/>
      <c r="E7" s="54"/>
      <c r="F7" s="54"/>
      <c r="G7" s="54"/>
      <c r="H7" s="205"/>
      <c r="I7" s="54"/>
      <c r="J7" s="54"/>
      <c r="K7" s="54"/>
      <c r="L7" s="54"/>
      <c r="M7" s="54"/>
      <c r="N7" s="54"/>
      <c r="O7" s="16"/>
      <c r="P7" s="205"/>
      <c r="Q7" s="16"/>
    </row>
    <row r="8" spans="1:17" ht="17">
      <c r="A8" s="54"/>
      <c r="B8" s="55" t="str">
        <f>'MAKLUMAT MURID'!E10</f>
        <v>1.1.1</v>
      </c>
      <c r="C8" s="16"/>
      <c r="D8" s="16"/>
      <c r="E8" s="16"/>
      <c r="F8" s="16"/>
      <c r="G8" s="16"/>
      <c r="H8" s="11"/>
      <c r="I8" s="54"/>
      <c r="J8" s="55" t="str">
        <f>'MAKLUMAT MURID'!F10</f>
        <v>1.1.2</v>
      </c>
      <c r="K8" s="16"/>
      <c r="L8" s="16"/>
      <c r="M8" s="16"/>
      <c r="N8" s="16"/>
      <c r="O8" s="16"/>
      <c r="P8" s="11"/>
      <c r="Q8" s="16"/>
    </row>
    <row r="9" spans="1:17" ht="15">
      <c r="A9" s="48"/>
      <c r="B9" s="38" t="s">
        <v>16</v>
      </c>
      <c r="C9" s="37" t="s">
        <v>21</v>
      </c>
      <c r="D9" s="37" t="s">
        <v>22</v>
      </c>
      <c r="E9" s="37" t="s">
        <v>23</v>
      </c>
      <c r="F9" s="37" t="s">
        <v>24</v>
      </c>
      <c r="G9" s="37" t="s">
        <v>25</v>
      </c>
      <c r="H9" s="37" t="s">
        <v>26</v>
      </c>
      <c r="I9" s="48"/>
      <c r="J9" s="38" t="s">
        <v>16</v>
      </c>
      <c r="K9" s="37" t="s">
        <v>21</v>
      </c>
      <c r="L9" s="37" t="s">
        <v>22</v>
      </c>
      <c r="M9" s="37" t="s">
        <v>23</v>
      </c>
      <c r="N9" s="37" t="s">
        <v>24</v>
      </c>
      <c r="O9" s="37" t="s">
        <v>25</v>
      </c>
      <c r="P9" s="37" t="s">
        <v>26</v>
      </c>
      <c r="Q9" s="48"/>
    </row>
    <row r="10" spans="1:17">
      <c r="A10" s="48"/>
      <c r="B10" s="35" t="s">
        <v>20</v>
      </c>
      <c r="C10" s="35">
        <f>COUNTIF('MAKLUMAT MURID'!$E$11:$E$70,1)</f>
        <v>0</v>
      </c>
      <c r="D10" s="35">
        <f>COUNTIF('MAKLUMAT MURID'!$E$11:$E$70,2)</f>
        <v>0</v>
      </c>
      <c r="E10" s="35">
        <f>COUNTIF('MAKLUMAT MURID'!$E$11:$E$70,3)</f>
        <v>0</v>
      </c>
      <c r="F10" s="35">
        <f>COUNTIF('MAKLUMAT MURID'!$E$11:$E$70,4)</f>
        <v>0</v>
      </c>
      <c r="G10" s="35">
        <f>COUNTIF('MAKLUMAT MURID'!$E$11:$E$70,5)</f>
        <v>0</v>
      </c>
      <c r="H10" s="35">
        <f>COUNTIF('MAKLUMAT MURID'!$E$11:$E$70,6)</f>
        <v>0</v>
      </c>
      <c r="I10" s="48"/>
      <c r="J10" s="35" t="s">
        <v>20</v>
      </c>
      <c r="K10" s="35">
        <f>COUNTIF('MAKLUMAT MURID'!$F$11:$F$70,1)</f>
        <v>0</v>
      </c>
      <c r="L10" s="35">
        <f>COUNTIF('MAKLUMAT MURID'!$F$11:$F$70,2)</f>
        <v>0</v>
      </c>
      <c r="M10" s="35">
        <f>COUNTIF('MAKLUMAT MURID'!$F$11:$F$70,3)</f>
        <v>0</v>
      </c>
      <c r="N10" s="35">
        <f>COUNTIF('MAKLUMAT MURID'!$F$11:$F$70,4)</f>
        <v>0</v>
      </c>
      <c r="O10" s="35">
        <f>COUNTIF('MAKLUMAT MURID'!$F$11:$F$70,5)</f>
        <v>0</v>
      </c>
      <c r="P10" s="35">
        <f>COUNTIF('MAKLUMAT MURID'!$F$11:$F$70,6)</f>
        <v>0</v>
      </c>
      <c r="Q10" s="48"/>
    </row>
    <row r="11" spans="1:17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>
      <c r="A12" s="48"/>
      <c r="B12" s="48"/>
      <c r="C12" s="48"/>
      <c r="D12" s="48"/>
      <c r="E12" s="48"/>
      <c r="F12" s="34"/>
      <c r="G12" s="34"/>
      <c r="H12" s="34"/>
      <c r="I12" s="48"/>
      <c r="J12" s="34"/>
      <c r="K12" s="34"/>
      <c r="L12" s="34"/>
      <c r="M12" s="34"/>
      <c r="N12" s="34"/>
      <c r="O12" s="34"/>
      <c r="P12" s="34"/>
      <c r="Q12" s="48"/>
    </row>
    <row r="13" spans="1:17">
      <c r="A13" s="48"/>
      <c r="B13" s="48"/>
      <c r="C13" s="48"/>
      <c r="D13" s="48"/>
      <c r="E13" s="48"/>
      <c r="F13" s="34"/>
      <c r="G13" s="34"/>
      <c r="H13" s="34"/>
      <c r="I13" s="48"/>
      <c r="J13" s="34"/>
      <c r="K13" s="34"/>
      <c r="L13" s="34"/>
      <c r="M13" s="34"/>
      <c r="N13" s="34"/>
      <c r="O13" s="34"/>
      <c r="P13" s="34"/>
      <c r="Q13" s="48"/>
    </row>
    <row r="14" spans="1:17">
      <c r="A14" s="48"/>
      <c r="B14" s="48"/>
      <c r="C14" s="48"/>
      <c r="D14" s="48"/>
      <c r="E14" s="48"/>
      <c r="F14" s="34"/>
      <c r="G14" s="34"/>
      <c r="H14" s="34"/>
      <c r="I14" s="48"/>
      <c r="J14" s="34"/>
      <c r="K14" s="34"/>
      <c r="L14" s="34"/>
      <c r="M14" s="34"/>
      <c r="N14" s="34"/>
      <c r="O14" s="34"/>
      <c r="P14" s="34"/>
      <c r="Q14" s="48"/>
    </row>
    <row r="15" spans="1:17">
      <c r="A15" s="48"/>
      <c r="B15" s="48"/>
      <c r="C15" s="48"/>
      <c r="D15" s="48"/>
      <c r="E15" s="48"/>
      <c r="F15" s="34"/>
      <c r="G15" s="34"/>
      <c r="H15" s="34"/>
      <c r="I15" s="48"/>
      <c r="J15" s="34"/>
      <c r="K15" s="34"/>
      <c r="L15" s="34"/>
      <c r="M15" s="34"/>
      <c r="N15" s="34"/>
      <c r="O15" s="34"/>
      <c r="P15" s="34"/>
      <c r="Q15" s="48"/>
    </row>
    <row r="16" spans="1:17">
      <c r="A16" s="48"/>
      <c r="B16" s="48"/>
      <c r="C16" s="48"/>
      <c r="D16" s="48"/>
      <c r="E16" s="48"/>
      <c r="F16" s="34"/>
      <c r="G16" s="34"/>
      <c r="H16" s="34"/>
      <c r="I16" s="48"/>
      <c r="J16" s="48"/>
      <c r="K16" s="48"/>
      <c r="L16" s="48"/>
      <c r="M16" s="48"/>
      <c r="N16" s="34"/>
      <c r="O16" s="34"/>
      <c r="P16" s="34"/>
      <c r="Q16" s="48"/>
    </row>
    <row r="17" spans="1:23">
      <c r="A17" s="48"/>
      <c r="B17" s="48"/>
      <c r="C17" s="48"/>
      <c r="D17" s="48"/>
      <c r="E17" s="48"/>
      <c r="F17" s="34"/>
      <c r="G17" s="34"/>
      <c r="H17" s="34"/>
      <c r="I17" s="48"/>
      <c r="J17" s="48"/>
      <c r="K17" s="48"/>
      <c r="L17" s="48"/>
      <c r="M17" s="48"/>
      <c r="N17" s="34"/>
      <c r="O17" s="34"/>
      <c r="P17" s="34"/>
      <c r="Q17" s="48"/>
    </row>
    <row r="18" spans="1:23">
      <c r="A18" s="48"/>
      <c r="B18" s="48"/>
      <c r="C18" s="48"/>
      <c r="D18" s="48"/>
      <c r="E18" s="48"/>
      <c r="F18" s="34"/>
      <c r="G18" s="34"/>
      <c r="H18" s="34"/>
      <c r="I18" s="48"/>
      <c r="J18" s="48"/>
      <c r="K18" s="48"/>
      <c r="L18" s="48"/>
      <c r="M18" s="48"/>
      <c r="N18" s="34"/>
      <c r="O18" s="34"/>
      <c r="P18" s="34"/>
      <c r="Q18" s="48"/>
      <c r="W18" s="51"/>
    </row>
    <row r="19" spans="1:23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34"/>
      <c r="O19" s="34"/>
      <c r="P19" s="34"/>
      <c r="Q19" s="48"/>
    </row>
    <row r="20" spans="1:23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23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23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23">
      <c r="A23" s="48"/>
      <c r="B23" s="50"/>
      <c r="C23" s="56"/>
      <c r="D23" s="49"/>
      <c r="E23" s="49"/>
      <c r="F23" s="39" t="s">
        <v>27</v>
      </c>
      <c r="G23" s="40">
        <f>SUM(C10:H10)</f>
        <v>0</v>
      </c>
      <c r="H23" s="39" t="s">
        <v>28</v>
      </c>
      <c r="I23" s="48"/>
      <c r="J23" s="48"/>
      <c r="K23" s="48"/>
      <c r="L23" s="48"/>
      <c r="M23" s="48"/>
      <c r="N23" s="39" t="s">
        <v>27</v>
      </c>
      <c r="O23" s="40">
        <f>SUM(K10:P10)</f>
        <v>0</v>
      </c>
      <c r="P23" s="39" t="s">
        <v>28</v>
      </c>
      <c r="Q23" s="48"/>
    </row>
    <row r="24" spans="1:23" ht="16" customHeight="1">
      <c r="A24" s="54"/>
      <c r="B24" s="16"/>
      <c r="C24" s="16"/>
      <c r="D24" s="16"/>
      <c r="E24" s="16"/>
      <c r="F24" s="54"/>
      <c r="G24" s="16"/>
      <c r="H24" s="16"/>
      <c r="I24" s="54"/>
      <c r="J24" s="54"/>
      <c r="K24" s="54"/>
      <c r="L24" s="54"/>
      <c r="M24" s="54"/>
      <c r="N24" s="54"/>
      <c r="O24" s="12"/>
      <c r="P24" s="16"/>
      <c r="Q24" s="16"/>
    </row>
    <row r="25" spans="1:23" ht="16" customHeight="1">
      <c r="A25" s="54"/>
      <c r="B25" s="16"/>
      <c r="C25" s="16"/>
      <c r="D25" s="16"/>
      <c r="E25" s="16"/>
      <c r="F25" s="54"/>
      <c r="G25" s="16"/>
      <c r="H25" s="205"/>
      <c r="I25" s="54"/>
      <c r="J25" s="54"/>
      <c r="K25" s="54"/>
      <c r="L25" s="54"/>
      <c r="M25" s="54"/>
      <c r="N25" s="54"/>
      <c r="O25" s="16"/>
      <c r="P25" s="205"/>
      <c r="Q25" s="16"/>
    </row>
    <row r="26" spans="1:23" ht="16" customHeight="1">
      <c r="A26" s="54"/>
      <c r="B26" s="54"/>
      <c r="C26" s="54"/>
      <c r="D26" s="54"/>
      <c r="E26" s="54"/>
      <c r="F26" s="54"/>
      <c r="G26" s="16"/>
      <c r="H26" s="205"/>
      <c r="I26" s="54"/>
      <c r="J26" s="54"/>
      <c r="K26" s="54"/>
      <c r="L26" s="54"/>
      <c r="M26" s="54"/>
      <c r="N26" s="54"/>
      <c r="O26" s="16"/>
      <c r="P26" s="205"/>
      <c r="Q26" s="16"/>
    </row>
    <row r="27" spans="1:23" ht="17">
      <c r="A27" s="54"/>
      <c r="B27" s="55">
        <f>'MAKLUMAT MURID'!G10</f>
        <v>1.2</v>
      </c>
      <c r="C27" s="12"/>
      <c r="D27" s="12"/>
      <c r="E27" s="12"/>
      <c r="F27" s="12"/>
      <c r="G27" s="12"/>
      <c r="H27" s="11"/>
      <c r="I27" s="54"/>
      <c r="J27" s="55">
        <f>'MAKLUMAT MURID'!H10</f>
        <v>2.1</v>
      </c>
      <c r="K27" s="12"/>
      <c r="L27" s="12"/>
      <c r="M27" s="12"/>
      <c r="N27" s="12"/>
      <c r="O27" s="12"/>
      <c r="P27" s="11"/>
      <c r="Q27" s="16"/>
    </row>
    <row r="28" spans="1:23" ht="15">
      <c r="A28" s="48"/>
      <c r="B28" s="38" t="s">
        <v>16</v>
      </c>
      <c r="C28" s="37" t="s">
        <v>21</v>
      </c>
      <c r="D28" s="37" t="s">
        <v>22</v>
      </c>
      <c r="E28" s="37" t="s">
        <v>23</v>
      </c>
      <c r="F28" s="37" t="s">
        <v>24</v>
      </c>
      <c r="G28" s="37" t="s">
        <v>25</v>
      </c>
      <c r="H28" s="37" t="s">
        <v>26</v>
      </c>
      <c r="I28" s="48"/>
      <c r="J28" s="38" t="s">
        <v>16</v>
      </c>
      <c r="K28" s="37" t="s">
        <v>21</v>
      </c>
      <c r="L28" s="37" t="s">
        <v>22</v>
      </c>
      <c r="M28" s="37" t="s">
        <v>23</v>
      </c>
      <c r="N28" s="37" t="s">
        <v>24</v>
      </c>
      <c r="O28" s="37" t="s">
        <v>25</v>
      </c>
      <c r="P28" s="37" t="s">
        <v>26</v>
      </c>
      <c r="Q28" s="48"/>
    </row>
    <row r="29" spans="1:23">
      <c r="A29" s="48"/>
      <c r="B29" s="35" t="s">
        <v>20</v>
      </c>
      <c r="C29" s="35">
        <f>COUNTIF('MAKLUMAT MURID'!$G$11:$G$70,1)</f>
        <v>0</v>
      </c>
      <c r="D29" s="35">
        <f>COUNTIF('MAKLUMAT MURID'!$G$11:$G$70,2)</f>
        <v>0</v>
      </c>
      <c r="E29" s="35">
        <f>COUNTIF('MAKLUMAT MURID'!$G$11:$G$70,3)</f>
        <v>0</v>
      </c>
      <c r="F29" s="35">
        <f>COUNTIF('MAKLUMAT MURID'!$G$11:$G$70,4)</f>
        <v>0</v>
      </c>
      <c r="G29" s="35">
        <f>COUNTIF('MAKLUMAT MURID'!$G$11:$G$70,5)</f>
        <v>0</v>
      </c>
      <c r="H29" s="35">
        <f>COUNTIF('MAKLUMAT MURID'!$G$11:$G$70,6)</f>
        <v>0</v>
      </c>
      <c r="I29" s="48"/>
      <c r="J29" s="35" t="s">
        <v>20</v>
      </c>
      <c r="K29" s="35">
        <f>COUNTIF('MAKLUMAT MURID'!$H$11:$H$70,1)</f>
        <v>0</v>
      </c>
      <c r="L29" s="35">
        <f>COUNTIF('MAKLUMAT MURID'!$H$11:$H$70,2)</f>
        <v>0</v>
      </c>
      <c r="M29" s="35">
        <f>COUNTIF('MAKLUMAT MURID'!$H$11:$H$70,3)</f>
        <v>0</v>
      </c>
      <c r="N29" s="35">
        <f>COUNTIF('MAKLUMAT MURID'!$H$11:$H$70,4)</f>
        <v>0</v>
      </c>
      <c r="O29" s="35">
        <f>COUNTIF('MAKLUMAT MURID'!$H$11:$H$70,5)</f>
        <v>0</v>
      </c>
      <c r="P29" s="35">
        <f>COUNTIF('MAKLUMAT MURID'!$H$11:$H$70,6)</f>
        <v>0</v>
      </c>
      <c r="Q29" s="48"/>
    </row>
    <row r="30" spans="1:23">
      <c r="A30" s="48"/>
      <c r="B30" s="59"/>
      <c r="C30" s="59"/>
      <c r="D30" s="59"/>
      <c r="E30" s="59"/>
      <c r="F30" s="59"/>
      <c r="G30" s="59"/>
      <c r="H30" s="59"/>
      <c r="I30" s="48"/>
      <c r="J30" s="59"/>
      <c r="K30" s="59"/>
      <c r="L30" s="59"/>
      <c r="M30" s="59"/>
      <c r="N30" s="59"/>
      <c r="O30" s="59"/>
      <c r="P30" s="59"/>
      <c r="Q30" s="48"/>
    </row>
    <row r="31" spans="1:23">
      <c r="A31" s="48"/>
      <c r="B31" s="59"/>
      <c r="C31" s="59"/>
      <c r="D31" s="59"/>
      <c r="E31" s="59"/>
      <c r="F31" s="59"/>
      <c r="G31" s="59"/>
      <c r="H31" s="59"/>
      <c r="I31" s="48"/>
      <c r="J31" s="59"/>
      <c r="K31" s="59"/>
      <c r="L31" s="59"/>
      <c r="M31" s="59"/>
      <c r="N31" s="59"/>
      <c r="O31" s="59"/>
      <c r="P31" s="59"/>
      <c r="Q31" s="48"/>
    </row>
    <row r="32" spans="1:23">
      <c r="A32" s="48"/>
      <c r="B32" s="59"/>
      <c r="C32" s="59"/>
      <c r="D32" s="59"/>
      <c r="E32" s="59"/>
      <c r="F32" s="59"/>
      <c r="G32" s="59"/>
      <c r="H32" s="59"/>
      <c r="I32" s="48"/>
      <c r="J32" s="59"/>
      <c r="K32" s="59"/>
      <c r="L32" s="59"/>
      <c r="M32" s="59"/>
      <c r="N32" s="59"/>
      <c r="O32" s="59"/>
      <c r="P32" s="59"/>
      <c r="Q32" s="48"/>
    </row>
    <row r="33" spans="1:17">
      <c r="A33" s="48"/>
      <c r="B33" s="59"/>
      <c r="C33" s="59"/>
      <c r="D33" s="59"/>
      <c r="E33" s="59"/>
      <c r="F33" s="59"/>
      <c r="G33" s="59"/>
      <c r="H33" s="59"/>
      <c r="I33" s="48"/>
      <c r="J33" s="59"/>
      <c r="K33" s="59"/>
      <c r="L33" s="59"/>
      <c r="M33" s="59"/>
      <c r="N33" s="59"/>
      <c r="O33" s="59"/>
      <c r="P33" s="59"/>
      <c r="Q33" s="48"/>
    </row>
    <row r="34" spans="1:17">
      <c r="A34" s="48"/>
      <c r="B34" s="59"/>
      <c r="C34" s="59"/>
      <c r="D34" s="59"/>
      <c r="E34" s="59"/>
      <c r="F34" s="59"/>
      <c r="G34" s="59"/>
      <c r="H34" s="59"/>
      <c r="I34" s="48"/>
      <c r="J34" s="59"/>
      <c r="K34" s="59"/>
      <c r="L34" s="59"/>
      <c r="M34" s="59"/>
      <c r="N34" s="59"/>
      <c r="O34" s="59"/>
      <c r="P34" s="59"/>
      <c r="Q34" s="48"/>
    </row>
    <row r="35" spans="1:17">
      <c r="A35" s="48"/>
      <c r="B35" s="59"/>
      <c r="C35" s="59"/>
      <c r="D35" s="59"/>
      <c r="E35" s="59"/>
      <c r="F35" s="59"/>
      <c r="G35" s="59"/>
      <c r="H35" s="59"/>
      <c r="I35" s="48"/>
      <c r="J35" s="59"/>
      <c r="K35" s="59"/>
      <c r="L35" s="59"/>
      <c r="M35" s="59"/>
      <c r="N35" s="59"/>
      <c r="O35" s="59"/>
      <c r="P35" s="59"/>
      <c r="Q35" s="48"/>
    </row>
    <row r="36" spans="1:17">
      <c r="A36" s="48"/>
      <c r="B36" s="59"/>
      <c r="C36" s="59"/>
      <c r="D36" s="59"/>
      <c r="E36" s="59"/>
      <c r="F36" s="59"/>
      <c r="G36" s="59"/>
      <c r="H36" s="59"/>
      <c r="I36" s="48"/>
      <c r="J36" s="59"/>
      <c r="K36" s="59"/>
      <c r="L36" s="59"/>
      <c r="M36" s="59"/>
      <c r="N36" s="59"/>
      <c r="O36" s="59"/>
      <c r="P36" s="59"/>
      <c r="Q36" s="48"/>
    </row>
    <row r="37" spans="1:17">
      <c r="A37" s="48"/>
      <c r="B37" s="59"/>
      <c r="C37" s="59"/>
      <c r="D37" s="59"/>
      <c r="E37" s="59"/>
      <c r="F37" s="59"/>
      <c r="G37" s="59"/>
      <c r="H37" s="59"/>
      <c r="I37" s="48"/>
      <c r="J37" s="59"/>
      <c r="K37" s="59"/>
      <c r="L37" s="59"/>
      <c r="M37" s="59"/>
      <c r="N37" s="59"/>
      <c r="O37" s="59"/>
      <c r="P37" s="59"/>
      <c r="Q37" s="48"/>
    </row>
    <row r="38" spans="1:17">
      <c r="A38" s="48"/>
      <c r="B38" s="59"/>
      <c r="C38" s="59"/>
      <c r="D38" s="59"/>
      <c r="E38" s="59"/>
      <c r="F38" s="59"/>
      <c r="G38" s="59"/>
      <c r="H38" s="59"/>
      <c r="I38" s="48"/>
      <c r="J38" s="59"/>
      <c r="K38" s="59"/>
      <c r="L38" s="59"/>
      <c r="M38" s="59"/>
      <c r="N38" s="59"/>
      <c r="O38" s="59"/>
      <c r="P38" s="59"/>
      <c r="Q38" s="48"/>
    </row>
    <row r="39" spans="1:17">
      <c r="A39" s="48"/>
      <c r="B39" s="59"/>
      <c r="C39" s="59"/>
      <c r="D39" s="59"/>
      <c r="E39" s="59"/>
      <c r="F39" s="59"/>
      <c r="G39" s="59"/>
      <c r="H39" s="59"/>
      <c r="I39" s="48"/>
      <c r="J39" s="59"/>
      <c r="K39" s="59"/>
      <c r="L39" s="59"/>
      <c r="M39" s="59"/>
      <c r="N39" s="59"/>
      <c r="O39" s="59"/>
      <c r="P39" s="59"/>
      <c r="Q39" s="48"/>
    </row>
    <row r="40" spans="1:17">
      <c r="A40" s="48"/>
      <c r="B40" s="59"/>
      <c r="C40" s="59"/>
      <c r="D40" s="59"/>
      <c r="E40" s="59"/>
      <c r="F40" s="59"/>
      <c r="G40" s="59"/>
      <c r="H40" s="59"/>
      <c r="I40" s="48"/>
      <c r="J40" s="59"/>
      <c r="K40" s="59"/>
      <c r="L40" s="59"/>
      <c r="M40" s="59"/>
      <c r="N40" s="59"/>
      <c r="O40" s="59"/>
      <c r="P40" s="59"/>
      <c r="Q40" s="48"/>
    </row>
    <row r="41" spans="1:17">
      <c r="A41" s="48"/>
      <c r="B41" s="59"/>
      <c r="C41" s="59"/>
      <c r="D41" s="59"/>
      <c r="E41" s="59"/>
      <c r="F41" s="59"/>
      <c r="G41" s="59"/>
      <c r="H41" s="59"/>
      <c r="I41" s="48"/>
      <c r="J41" s="59"/>
      <c r="K41" s="59"/>
      <c r="L41" s="59"/>
      <c r="M41" s="59"/>
      <c r="N41" s="59"/>
      <c r="O41" s="59"/>
      <c r="P41" s="59"/>
      <c r="Q41" s="48"/>
    </row>
    <row r="42" spans="1:17">
      <c r="A42" s="48"/>
      <c r="B42" s="59"/>
      <c r="C42" s="59"/>
      <c r="D42" s="59"/>
      <c r="E42" s="59"/>
      <c r="F42" s="39" t="s">
        <v>27</v>
      </c>
      <c r="G42" s="40">
        <f>SUM(C29:H29)</f>
        <v>0</v>
      </c>
      <c r="H42" s="39" t="s">
        <v>28</v>
      </c>
      <c r="I42" s="60"/>
      <c r="J42" s="59"/>
      <c r="K42" s="59"/>
      <c r="L42" s="59"/>
      <c r="M42" s="59"/>
      <c r="N42" s="39" t="s">
        <v>27</v>
      </c>
      <c r="O42" s="40">
        <f>SUM(K29:P29)</f>
        <v>0</v>
      </c>
      <c r="P42" s="39" t="s">
        <v>28</v>
      </c>
      <c r="Q42" s="48"/>
    </row>
    <row r="43" spans="1:17" ht="16.5" customHeight="1">
      <c r="A43" s="48"/>
      <c r="B43" s="48"/>
      <c r="C43" s="48"/>
      <c r="D43" s="48"/>
      <c r="E43" s="48"/>
      <c r="F43" s="48"/>
      <c r="G43" s="60"/>
      <c r="H43" s="206"/>
      <c r="I43" s="60"/>
      <c r="J43" s="48"/>
      <c r="K43" s="48"/>
      <c r="L43" s="48"/>
      <c r="M43" s="48"/>
      <c r="N43" s="48"/>
      <c r="O43" s="49"/>
      <c r="P43" s="207"/>
      <c r="Q43" s="48"/>
    </row>
    <row r="44" spans="1:17">
      <c r="A44" s="48"/>
      <c r="B44" s="48"/>
      <c r="C44" s="48"/>
      <c r="D44" s="48"/>
      <c r="E44" s="48"/>
      <c r="F44" s="48"/>
      <c r="G44" s="60"/>
      <c r="H44" s="206"/>
      <c r="I44" s="60"/>
      <c r="J44" s="48"/>
      <c r="K44" s="48"/>
      <c r="L44" s="48"/>
      <c r="M44" s="48"/>
      <c r="N44" s="48"/>
      <c r="O44" s="49"/>
      <c r="P44" s="207"/>
      <c r="Q44" s="48"/>
    </row>
    <row r="45" spans="1:17" ht="17">
      <c r="A45" s="48"/>
      <c r="B45" s="55" t="str">
        <f>'MAKLUMAT MURID'!I10</f>
        <v>3.1,3.2</v>
      </c>
      <c r="C45" s="12"/>
      <c r="D45" s="12"/>
      <c r="E45" s="12"/>
      <c r="F45" s="58"/>
      <c r="G45" s="61"/>
      <c r="H45" s="60"/>
      <c r="I45" s="60"/>
      <c r="J45" s="55">
        <f>'MAKLUMAT MURID'!J10</f>
        <v>4.0999999999999996</v>
      </c>
      <c r="K45" s="12"/>
      <c r="L45" s="12"/>
      <c r="M45" s="12"/>
      <c r="N45" s="58"/>
      <c r="O45" s="57"/>
      <c r="P45" s="50"/>
      <c r="Q45" s="48"/>
    </row>
    <row r="46" spans="1:17" ht="15">
      <c r="A46" s="48"/>
      <c r="B46" s="38" t="s">
        <v>16</v>
      </c>
      <c r="C46" s="37" t="s">
        <v>21</v>
      </c>
      <c r="D46" s="37" t="s">
        <v>22</v>
      </c>
      <c r="E46" s="37" t="s">
        <v>23</v>
      </c>
      <c r="F46" s="37" t="s">
        <v>24</v>
      </c>
      <c r="G46" s="37" t="s">
        <v>25</v>
      </c>
      <c r="H46" s="37" t="s">
        <v>26</v>
      </c>
      <c r="I46" s="48"/>
      <c r="J46" s="38" t="s">
        <v>16</v>
      </c>
      <c r="K46" s="37" t="s">
        <v>21</v>
      </c>
      <c r="L46" s="37" t="s">
        <v>22</v>
      </c>
      <c r="M46" s="37" t="s">
        <v>23</v>
      </c>
      <c r="N46" s="37" t="s">
        <v>24</v>
      </c>
      <c r="O46" s="37" t="s">
        <v>25</v>
      </c>
      <c r="P46" s="37" t="s">
        <v>26</v>
      </c>
      <c r="Q46" s="48"/>
    </row>
    <row r="47" spans="1:17">
      <c r="A47" s="48"/>
      <c r="B47" s="35" t="s">
        <v>20</v>
      </c>
      <c r="C47" s="35">
        <f>COUNTIF('MAKLUMAT MURID'!$I$11:$I$70,1)</f>
        <v>0</v>
      </c>
      <c r="D47" s="35">
        <f>COUNTIF('MAKLUMAT MURID'!$I$11:$I$70,2)</f>
        <v>0</v>
      </c>
      <c r="E47" s="35">
        <f>COUNTIF('MAKLUMAT MURID'!$I$11:$I$70,3)</f>
        <v>0</v>
      </c>
      <c r="F47" s="35">
        <f>COUNTIF('MAKLUMAT MURID'!$I$11:$I$70,4)</f>
        <v>0</v>
      </c>
      <c r="G47" s="35">
        <f>COUNTIF('MAKLUMAT MURID'!$I$11:$I$70,5)</f>
        <v>0</v>
      </c>
      <c r="H47" s="35">
        <f>COUNTIF('MAKLUMAT MURID'!$I$11:$I$70,6)</f>
        <v>0</v>
      </c>
      <c r="I47" s="48"/>
      <c r="J47" s="35" t="s">
        <v>20</v>
      </c>
      <c r="K47" s="35">
        <f>COUNTIF('MAKLUMAT MURID'!$J$11:$J$70,1)</f>
        <v>0</v>
      </c>
      <c r="L47" s="35">
        <f>COUNTIF('MAKLUMAT MURID'!$J$11:$J$70,2)</f>
        <v>0</v>
      </c>
      <c r="M47" s="35">
        <f>COUNTIF('MAKLUMAT MURID'!$J$11:$J$70,3)</f>
        <v>0</v>
      </c>
      <c r="N47" s="35">
        <f>COUNTIF('MAKLUMAT MURID'!$J$11:$J$70,4)</f>
        <v>0</v>
      </c>
      <c r="O47" s="35">
        <f>COUNTIF('MAKLUMAT MURID'!$J$11:$J$70,5)</f>
        <v>0</v>
      </c>
      <c r="P47" s="35">
        <f>COUNTIF('MAKLUMAT MURID'!$J$11:$J$70,6)</f>
        <v>0</v>
      </c>
      <c r="Q47" s="48"/>
    </row>
    <row r="48" spans="1:17">
      <c r="A48" s="48"/>
      <c r="B48" s="59"/>
      <c r="C48" s="59"/>
      <c r="D48" s="59"/>
      <c r="E48" s="59"/>
      <c r="F48" s="59"/>
      <c r="G48" s="59"/>
      <c r="H48" s="59"/>
      <c r="I48" s="48"/>
      <c r="J48" s="59"/>
      <c r="K48" s="59"/>
      <c r="L48" s="59"/>
      <c r="M48" s="59"/>
      <c r="N48" s="59"/>
      <c r="O48" s="59"/>
      <c r="P48" s="59"/>
      <c r="Q48" s="48"/>
    </row>
    <row r="49" spans="1:17">
      <c r="A49" s="48"/>
      <c r="B49" s="59"/>
      <c r="C49" s="59"/>
      <c r="D49" s="59"/>
      <c r="E49" s="59"/>
      <c r="F49" s="59"/>
      <c r="G49" s="59"/>
      <c r="H49" s="59"/>
      <c r="I49" s="48"/>
      <c r="J49" s="59"/>
      <c r="K49" s="59"/>
      <c r="L49" s="59"/>
      <c r="M49" s="59"/>
      <c r="N49" s="59"/>
      <c r="O49" s="59"/>
      <c r="P49" s="59"/>
      <c r="Q49" s="48"/>
    </row>
    <row r="50" spans="1:17">
      <c r="A50" s="48"/>
      <c r="B50" s="59"/>
      <c r="C50" s="59"/>
      <c r="D50" s="59"/>
      <c r="E50" s="59"/>
      <c r="F50" s="59"/>
      <c r="G50" s="59"/>
      <c r="H50" s="59"/>
      <c r="I50" s="48"/>
      <c r="J50" s="59"/>
      <c r="K50" s="59"/>
      <c r="L50" s="59"/>
      <c r="M50" s="59"/>
      <c r="N50" s="59"/>
      <c r="O50" s="59"/>
      <c r="P50" s="59"/>
      <c r="Q50" s="48"/>
    </row>
    <row r="51" spans="1:17">
      <c r="A51" s="48"/>
      <c r="B51" s="59"/>
      <c r="C51" s="59"/>
      <c r="D51" s="59"/>
      <c r="E51" s="59"/>
      <c r="F51" s="59"/>
      <c r="G51" s="59"/>
      <c r="H51" s="59"/>
      <c r="I51" s="48"/>
      <c r="J51" s="59"/>
      <c r="K51" s="59"/>
      <c r="L51" s="59"/>
      <c r="M51" s="59"/>
      <c r="N51" s="59"/>
      <c r="O51" s="59"/>
      <c r="P51" s="59"/>
      <c r="Q51" s="48"/>
    </row>
    <row r="52" spans="1:17">
      <c r="A52" s="48"/>
      <c r="B52" s="59"/>
      <c r="C52" s="59"/>
      <c r="D52" s="59"/>
      <c r="E52" s="59"/>
      <c r="F52" s="59"/>
      <c r="G52" s="59"/>
      <c r="H52" s="59"/>
      <c r="I52" s="48"/>
      <c r="J52" s="59"/>
      <c r="K52" s="59"/>
      <c r="L52" s="59"/>
      <c r="M52" s="59"/>
      <c r="N52" s="59"/>
      <c r="O52" s="59"/>
      <c r="P52" s="59"/>
      <c r="Q52" s="48"/>
    </row>
    <row r="53" spans="1:17">
      <c r="A53" s="48"/>
      <c r="B53" s="59"/>
      <c r="C53" s="59"/>
      <c r="D53" s="59"/>
      <c r="E53" s="59"/>
      <c r="F53" s="59"/>
      <c r="G53" s="59"/>
      <c r="H53" s="59"/>
      <c r="I53" s="48"/>
      <c r="J53" s="59"/>
      <c r="K53" s="59"/>
      <c r="L53" s="59"/>
      <c r="M53" s="59"/>
      <c r="N53" s="59"/>
      <c r="O53" s="59"/>
      <c r="P53" s="59"/>
      <c r="Q53" s="48"/>
    </row>
    <row r="54" spans="1:17">
      <c r="A54" s="48"/>
      <c r="B54" s="59"/>
      <c r="C54" s="59"/>
      <c r="D54" s="59"/>
      <c r="E54" s="59"/>
      <c r="F54" s="59"/>
      <c r="G54" s="59"/>
      <c r="H54" s="59"/>
      <c r="I54" s="48"/>
      <c r="J54" s="59"/>
      <c r="K54" s="59"/>
      <c r="L54" s="59"/>
      <c r="M54" s="59"/>
      <c r="N54" s="59"/>
      <c r="O54" s="59"/>
      <c r="P54" s="59"/>
      <c r="Q54" s="48"/>
    </row>
    <row r="55" spans="1:17">
      <c r="A55" s="48"/>
      <c r="B55" s="59"/>
      <c r="C55" s="59"/>
      <c r="D55" s="59"/>
      <c r="E55" s="59"/>
      <c r="F55" s="59"/>
      <c r="G55" s="59"/>
      <c r="H55" s="59"/>
      <c r="I55" s="48"/>
      <c r="J55" s="59"/>
      <c r="K55" s="59"/>
      <c r="L55" s="59"/>
      <c r="M55" s="59"/>
      <c r="N55" s="59"/>
      <c r="O55" s="59"/>
      <c r="P55" s="59"/>
      <c r="Q55" s="48"/>
    </row>
    <row r="56" spans="1:17">
      <c r="A56" s="48"/>
      <c r="B56" s="59"/>
      <c r="C56" s="59"/>
      <c r="D56" s="59"/>
      <c r="E56" s="59"/>
      <c r="F56" s="59"/>
      <c r="G56" s="59"/>
      <c r="H56" s="59"/>
      <c r="I56" s="48"/>
      <c r="J56" s="59"/>
      <c r="K56" s="59"/>
      <c r="L56" s="59"/>
      <c r="M56" s="59"/>
      <c r="N56" s="59"/>
      <c r="O56" s="59"/>
      <c r="P56" s="59"/>
      <c r="Q56" s="48"/>
    </row>
    <row r="57" spans="1:17">
      <c r="A57" s="48"/>
      <c r="B57" s="59"/>
      <c r="C57" s="59"/>
      <c r="D57" s="59"/>
      <c r="E57" s="59"/>
      <c r="F57" s="59"/>
      <c r="G57" s="59"/>
      <c r="H57" s="59"/>
      <c r="I57" s="48"/>
      <c r="J57" s="59"/>
      <c r="K57" s="59"/>
      <c r="L57" s="59"/>
      <c r="M57" s="59"/>
      <c r="N57" s="59"/>
      <c r="O57" s="59"/>
      <c r="P57" s="59"/>
      <c r="Q57" s="48"/>
    </row>
    <row r="58" spans="1:17">
      <c r="A58" s="48"/>
      <c r="B58" s="59"/>
      <c r="C58" s="59"/>
      <c r="D58" s="59"/>
      <c r="E58" s="59"/>
      <c r="F58" s="59"/>
      <c r="G58" s="59"/>
      <c r="H58" s="59"/>
      <c r="I58" s="48"/>
      <c r="J58" s="59"/>
      <c r="K58" s="59"/>
      <c r="L58" s="59"/>
      <c r="M58" s="59"/>
      <c r="N58" s="59"/>
      <c r="O58" s="59"/>
      <c r="P58" s="59"/>
      <c r="Q58" s="48"/>
    </row>
    <row r="59" spans="1:17">
      <c r="A59" s="48"/>
      <c r="B59" s="59"/>
      <c r="C59" s="59"/>
      <c r="D59" s="59"/>
      <c r="E59" s="59"/>
      <c r="F59" s="59"/>
      <c r="G59" s="59"/>
      <c r="H59" s="59"/>
      <c r="I59" s="48"/>
      <c r="J59" s="59"/>
      <c r="K59" s="59"/>
      <c r="L59" s="59"/>
      <c r="M59" s="59"/>
      <c r="N59" s="59"/>
      <c r="O59" s="59"/>
      <c r="P59" s="59"/>
      <c r="Q59" s="48"/>
    </row>
    <row r="60" spans="1:17">
      <c r="A60" s="48"/>
      <c r="B60" s="59"/>
      <c r="C60" s="59"/>
      <c r="D60" s="59"/>
      <c r="E60" s="59"/>
      <c r="F60" s="39" t="s">
        <v>27</v>
      </c>
      <c r="G60" s="40">
        <f>SUM(C47:H47)</f>
        <v>0</v>
      </c>
      <c r="H60" s="39" t="s">
        <v>28</v>
      </c>
      <c r="I60" s="49"/>
      <c r="J60" s="59"/>
      <c r="K60" s="59"/>
      <c r="L60" s="59"/>
      <c r="M60" s="59"/>
      <c r="N60" s="39" t="s">
        <v>27</v>
      </c>
      <c r="O60" s="40">
        <f>SUM(K47:P47)</f>
        <v>0</v>
      </c>
      <c r="P60" s="39" t="s">
        <v>28</v>
      </c>
      <c r="Q60" s="49"/>
    </row>
    <row r="61" spans="1:17">
      <c r="A61" s="48"/>
      <c r="B61" s="48"/>
      <c r="C61" s="48"/>
      <c r="D61" s="48"/>
      <c r="E61" s="48"/>
      <c r="F61" s="48"/>
      <c r="G61" s="49"/>
      <c r="H61" s="207"/>
      <c r="I61" s="49"/>
      <c r="J61" s="48"/>
      <c r="K61" s="48"/>
      <c r="L61" s="48"/>
      <c r="M61" s="48"/>
      <c r="N61" s="48"/>
      <c r="O61" s="49"/>
      <c r="P61" s="207"/>
      <c r="Q61" s="49"/>
    </row>
    <row r="62" spans="1:17">
      <c r="A62" s="48"/>
      <c r="B62" s="54"/>
      <c r="C62" s="54"/>
      <c r="D62" s="54"/>
      <c r="E62" s="54"/>
      <c r="F62" s="54"/>
      <c r="G62" s="16"/>
      <c r="H62" s="207"/>
      <c r="I62" s="49"/>
      <c r="J62" s="48"/>
      <c r="K62" s="48"/>
      <c r="L62" s="48"/>
      <c r="M62" s="48"/>
      <c r="N62" s="48"/>
      <c r="O62" s="49"/>
      <c r="P62" s="207"/>
      <c r="Q62" s="49"/>
    </row>
    <row r="63" spans="1:17" ht="17">
      <c r="A63" s="48"/>
      <c r="B63" s="55">
        <f>'MAKLUMAT MURID'!K10</f>
        <v>5.0999999999999996</v>
      </c>
      <c r="C63" s="12"/>
      <c r="D63" s="12"/>
      <c r="E63" s="12"/>
      <c r="F63" s="12"/>
      <c r="G63" s="12"/>
      <c r="H63" s="50"/>
      <c r="I63" s="49"/>
      <c r="J63" s="55">
        <f>'MAKLUMAT MURID'!L10</f>
        <v>6.1</v>
      </c>
      <c r="K63" s="12"/>
      <c r="L63" s="12"/>
      <c r="M63" s="12"/>
      <c r="N63" s="12"/>
      <c r="O63" s="12"/>
      <c r="P63" s="11"/>
      <c r="Q63" s="49"/>
    </row>
    <row r="64" spans="1:17" ht="15">
      <c r="A64" s="48"/>
      <c r="B64" s="38" t="s">
        <v>16</v>
      </c>
      <c r="C64" s="37" t="s">
        <v>21</v>
      </c>
      <c r="D64" s="37" t="s">
        <v>22</v>
      </c>
      <c r="E64" s="37" t="s">
        <v>23</v>
      </c>
      <c r="F64" s="37" t="s">
        <v>24</v>
      </c>
      <c r="G64" s="37" t="s">
        <v>25</v>
      </c>
      <c r="H64" s="37" t="s">
        <v>26</v>
      </c>
      <c r="I64" s="48"/>
      <c r="J64" s="38" t="s">
        <v>16</v>
      </c>
      <c r="K64" s="37" t="s">
        <v>21</v>
      </c>
      <c r="L64" s="37" t="s">
        <v>22</v>
      </c>
      <c r="M64" s="37" t="s">
        <v>23</v>
      </c>
      <c r="N64" s="37" t="s">
        <v>24</v>
      </c>
      <c r="O64" s="37" t="s">
        <v>25</v>
      </c>
      <c r="P64" s="37" t="s">
        <v>26</v>
      </c>
      <c r="Q64" s="48"/>
    </row>
    <row r="65" spans="1:17">
      <c r="A65" s="48"/>
      <c r="B65" s="35" t="s">
        <v>20</v>
      </c>
      <c r="C65" s="35">
        <f>COUNTIF('MAKLUMAT MURID'!$K$11:$K$70,1)</f>
        <v>0</v>
      </c>
      <c r="D65" s="35">
        <f>COUNTIF('MAKLUMAT MURID'!$K$11:$K$70,2)</f>
        <v>0</v>
      </c>
      <c r="E65" s="35">
        <f>COUNTIF('MAKLUMAT MURID'!$K$11:$K$70,3)</f>
        <v>0</v>
      </c>
      <c r="F65" s="35">
        <f>COUNTIF('MAKLUMAT MURID'!$K$11:$K$70,4)</f>
        <v>0</v>
      </c>
      <c r="G65" s="35">
        <f>COUNTIF('MAKLUMAT MURID'!$K$11:$K$70,5)</f>
        <v>0</v>
      </c>
      <c r="H65" s="35">
        <f>COUNTIF('MAKLUMAT MURID'!$K$11:$K$70,6)</f>
        <v>0</v>
      </c>
      <c r="I65" s="48"/>
      <c r="J65" s="35" t="s">
        <v>20</v>
      </c>
      <c r="K65" s="35">
        <f>COUNTIF('MAKLUMAT MURID'!$L$11:$L$70,1)</f>
        <v>0</v>
      </c>
      <c r="L65" s="35">
        <f>COUNTIF('MAKLUMAT MURID'!$L$11:$L$70,2)</f>
        <v>0</v>
      </c>
      <c r="M65" s="35">
        <f>COUNTIF('MAKLUMAT MURID'!$L$11:$L$70,3)</f>
        <v>0</v>
      </c>
      <c r="N65" s="35">
        <f>COUNTIF('MAKLUMAT MURID'!$L$11:$L$70,4)</f>
        <v>0</v>
      </c>
      <c r="O65" s="35">
        <f>COUNTIF('MAKLUMAT MURID'!$L$11:$L$70,5)</f>
        <v>0</v>
      </c>
      <c r="P65" s="35">
        <f>COUNTIF('MAKLUMAT MURID'!$L$11:$L$70,6)</f>
        <v>0</v>
      </c>
      <c r="Q65" s="48"/>
    </row>
    <row r="66" spans="1:17">
      <c r="A66" s="48"/>
      <c r="B66" s="59"/>
      <c r="C66" s="59"/>
      <c r="D66" s="59"/>
      <c r="E66" s="59"/>
      <c r="F66" s="59"/>
      <c r="G66" s="59"/>
      <c r="H66" s="59"/>
      <c r="I66" s="48"/>
      <c r="J66" s="59"/>
      <c r="K66" s="59"/>
      <c r="L66" s="59"/>
      <c r="M66" s="59"/>
      <c r="N66" s="59"/>
      <c r="O66" s="59"/>
      <c r="P66" s="59"/>
      <c r="Q66" s="48"/>
    </row>
    <row r="67" spans="1:17">
      <c r="A67" s="48"/>
      <c r="B67" s="59"/>
      <c r="C67" s="59"/>
      <c r="D67" s="59"/>
      <c r="E67" s="59"/>
      <c r="F67" s="59"/>
      <c r="G67" s="59"/>
      <c r="H67" s="59"/>
      <c r="I67" s="48"/>
      <c r="J67" s="59"/>
      <c r="K67" s="59"/>
      <c r="L67" s="59"/>
      <c r="M67" s="59"/>
      <c r="N67" s="36"/>
      <c r="O67" s="36"/>
      <c r="P67" s="36"/>
      <c r="Q67" s="48"/>
    </row>
    <row r="68" spans="1:17">
      <c r="A68" s="48"/>
      <c r="B68" s="59"/>
      <c r="C68" s="59"/>
      <c r="D68" s="59"/>
      <c r="E68" s="59"/>
      <c r="F68" s="59"/>
      <c r="G68" s="59"/>
      <c r="H68" s="59"/>
      <c r="I68" s="48"/>
      <c r="J68" s="59"/>
      <c r="K68" s="59"/>
      <c r="L68" s="59"/>
      <c r="M68" s="59"/>
      <c r="N68" s="36"/>
      <c r="O68" s="36"/>
      <c r="P68" s="36"/>
      <c r="Q68" s="48"/>
    </row>
    <row r="69" spans="1:17">
      <c r="A69" s="48"/>
      <c r="B69" s="59"/>
      <c r="C69" s="59"/>
      <c r="D69" s="59"/>
      <c r="E69" s="59"/>
      <c r="F69" s="59"/>
      <c r="G69" s="59"/>
      <c r="H69" s="59"/>
      <c r="I69" s="48"/>
      <c r="J69" s="59"/>
      <c r="K69" s="59"/>
      <c r="L69" s="59"/>
      <c r="M69" s="59"/>
      <c r="N69" s="36"/>
      <c r="O69" s="36"/>
      <c r="P69" s="36"/>
      <c r="Q69" s="48"/>
    </row>
    <row r="70" spans="1:17">
      <c r="A70" s="48"/>
      <c r="B70" s="59"/>
      <c r="C70" s="59"/>
      <c r="D70" s="59"/>
      <c r="E70" s="59"/>
      <c r="F70" s="59"/>
      <c r="G70" s="59"/>
      <c r="H70" s="59"/>
      <c r="I70" s="48"/>
      <c r="J70" s="59"/>
      <c r="K70" s="59"/>
      <c r="L70" s="59"/>
      <c r="M70" s="59"/>
      <c r="N70" s="36"/>
      <c r="O70" s="36"/>
      <c r="P70" s="36"/>
      <c r="Q70" s="48"/>
    </row>
    <row r="71" spans="1:17">
      <c r="A71" s="48"/>
      <c r="B71" s="59"/>
      <c r="C71" s="59"/>
      <c r="D71" s="59"/>
      <c r="E71" s="59"/>
      <c r="F71" s="59"/>
      <c r="G71" s="59"/>
      <c r="H71" s="59"/>
      <c r="I71" s="48"/>
      <c r="J71" s="59"/>
      <c r="K71" s="59"/>
      <c r="L71" s="59"/>
      <c r="M71" s="59"/>
      <c r="N71" s="36"/>
      <c r="O71" s="36"/>
      <c r="P71" s="36"/>
      <c r="Q71" s="48"/>
    </row>
    <row r="72" spans="1:17">
      <c r="A72" s="48"/>
      <c r="B72" s="59"/>
      <c r="C72" s="59"/>
      <c r="D72" s="59"/>
      <c r="E72" s="59"/>
      <c r="F72" s="59"/>
      <c r="G72" s="59"/>
      <c r="H72" s="59"/>
      <c r="I72" s="48"/>
      <c r="J72" s="59"/>
      <c r="K72" s="59"/>
      <c r="L72" s="59"/>
      <c r="M72" s="59"/>
      <c r="N72" s="36"/>
      <c r="O72" s="36"/>
      <c r="P72" s="36"/>
      <c r="Q72" s="48"/>
    </row>
    <row r="73" spans="1:17">
      <c r="A73" s="48"/>
      <c r="B73" s="59"/>
      <c r="C73" s="59"/>
      <c r="D73" s="59"/>
      <c r="E73" s="59"/>
      <c r="F73" s="59"/>
      <c r="G73" s="59"/>
      <c r="H73" s="59"/>
      <c r="I73" s="48"/>
      <c r="J73" s="59"/>
      <c r="K73" s="59"/>
      <c r="L73" s="59"/>
      <c r="M73" s="59"/>
      <c r="N73" s="36"/>
      <c r="O73" s="36"/>
      <c r="P73" s="36"/>
      <c r="Q73" s="48"/>
    </row>
    <row r="74" spans="1:17">
      <c r="A74" s="48"/>
      <c r="B74" s="59"/>
      <c r="C74" s="59"/>
      <c r="D74" s="59"/>
      <c r="E74" s="59"/>
      <c r="F74" s="59"/>
      <c r="G74" s="59"/>
      <c r="H74" s="59"/>
      <c r="I74" s="48"/>
      <c r="J74" s="59"/>
      <c r="K74" s="59"/>
      <c r="L74" s="59"/>
      <c r="M74" s="59"/>
      <c r="N74" s="36"/>
      <c r="O74" s="36"/>
      <c r="P74" s="36"/>
      <c r="Q74" s="48"/>
    </row>
    <row r="75" spans="1:17">
      <c r="A75" s="48"/>
      <c r="B75" s="59"/>
      <c r="C75" s="59"/>
      <c r="D75" s="59"/>
      <c r="E75" s="59"/>
      <c r="F75" s="59"/>
      <c r="G75" s="59"/>
      <c r="H75" s="59"/>
      <c r="I75" s="48"/>
      <c r="J75" s="59"/>
      <c r="K75" s="59"/>
      <c r="L75" s="59"/>
      <c r="M75" s="59"/>
      <c r="N75" s="59"/>
      <c r="O75" s="59"/>
      <c r="P75" s="59"/>
      <c r="Q75" s="48"/>
    </row>
    <row r="76" spans="1:17">
      <c r="A76" s="48"/>
      <c r="B76" s="59"/>
      <c r="C76" s="59"/>
      <c r="D76" s="59"/>
      <c r="E76" s="59"/>
      <c r="F76" s="59"/>
      <c r="G76" s="59"/>
      <c r="H76" s="59"/>
      <c r="I76" s="48"/>
      <c r="J76" s="59"/>
      <c r="K76" s="59"/>
      <c r="L76" s="59"/>
      <c r="M76" s="59"/>
      <c r="N76" s="59"/>
      <c r="O76" s="59"/>
      <c r="P76" s="59"/>
      <c r="Q76" s="48"/>
    </row>
    <row r="77" spans="1:17">
      <c r="A77" s="48"/>
      <c r="B77" s="59"/>
      <c r="C77" s="59"/>
      <c r="D77" s="59"/>
      <c r="E77" s="59"/>
      <c r="F77" s="59"/>
      <c r="G77" s="59"/>
      <c r="H77" s="59"/>
      <c r="I77" s="48"/>
      <c r="J77" s="59"/>
      <c r="K77" s="59"/>
      <c r="L77" s="59"/>
      <c r="M77" s="59"/>
      <c r="N77" s="59"/>
      <c r="O77" s="59"/>
      <c r="P77" s="59"/>
      <c r="Q77" s="48"/>
    </row>
    <row r="78" spans="1:17">
      <c r="A78" s="48"/>
      <c r="B78" s="59"/>
      <c r="C78" s="59"/>
      <c r="D78" s="59"/>
      <c r="E78" s="59"/>
      <c r="F78" s="39" t="s">
        <v>27</v>
      </c>
      <c r="G78" s="40">
        <f>SUM(C65:H65)</f>
        <v>0</v>
      </c>
      <c r="H78" s="39" t="s">
        <v>28</v>
      </c>
      <c r="I78" s="49"/>
      <c r="J78" s="59"/>
      <c r="K78" s="59"/>
      <c r="L78" s="59"/>
      <c r="M78" s="59"/>
      <c r="N78" s="39" t="s">
        <v>27</v>
      </c>
      <c r="O78" s="40">
        <f>SUM(K65:P65)</f>
        <v>0</v>
      </c>
      <c r="P78" s="39" t="s">
        <v>28</v>
      </c>
      <c r="Q78" s="48"/>
    </row>
    <row r="79" spans="1:17">
      <c r="A79" s="54"/>
      <c r="B79" s="54"/>
      <c r="C79" s="54"/>
      <c r="D79" s="54"/>
      <c r="E79" s="54"/>
      <c r="F79" s="54"/>
      <c r="G79" s="16"/>
      <c r="H79" s="205"/>
      <c r="I79" s="16"/>
      <c r="J79" s="54"/>
      <c r="K79" s="54"/>
      <c r="L79" s="54"/>
      <c r="M79" s="54"/>
      <c r="N79" s="54"/>
      <c r="O79" s="16"/>
      <c r="P79" s="205"/>
      <c r="Q79" s="54"/>
    </row>
    <row r="80" spans="1:17">
      <c r="A80" s="54"/>
      <c r="B80" s="54"/>
      <c r="C80" s="54"/>
      <c r="D80" s="54"/>
      <c r="E80" s="54"/>
      <c r="F80" s="54"/>
      <c r="G80" s="16"/>
      <c r="H80" s="205"/>
      <c r="I80" s="16"/>
      <c r="J80" s="54"/>
      <c r="K80" s="54"/>
      <c r="L80" s="54"/>
      <c r="M80" s="54"/>
      <c r="N80" s="54"/>
      <c r="O80" s="16"/>
      <c r="P80" s="205"/>
      <c r="Q80" s="54"/>
    </row>
    <row r="81" spans="1:17" ht="17">
      <c r="A81" s="54"/>
      <c r="B81" s="55">
        <f>'MAKLUMAT MURID'!M10</f>
        <v>7.1</v>
      </c>
      <c r="C81" s="12"/>
      <c r="D81" s="12"/>
      <c r="E81" s="12"/>
      <c r="F81" s="12"/>
      <c r="G81" s="12"/>
      <c r="H81" s="11"/>
      <c r="I81" s="16"/>
      <c r="J81" s="55">
        <f>'MAKLUMAT MURID'!N10</f>
        <v>8.1</v>
      </c>
      <c r="K81" s="12"/>
      <c r="L81" s="12"/>
      <c r="M81" s="12"/>
      <c r="N81" s="12"/>
      <c r="O81" s="12"/>
      <c r="P81" s="25"/>
      <c r="Q81" s="54"/>
    </row>
    <row r="82" spans="1:17" ht="15">
      <c r="A82" s="48"/>
      <c r="B82" s="38" t="s">
        <v>16</v>
      </c>
      <c r="C82" s="37" t="s">
        <v>21</v>
      </c>
      <c r="D82" s="37" t="s">
        <v>22</v>
      </c>
      <c r="E82" s="37" t="s">
        <v>23</v>
      </c>
      <c r="F82" s="37" t="s">
        <v>24</v>
      </c>
      <c r="G82" s="37" t="s">
        <v>25</v>
      </c>
      <c r="H82" s="37" t="s">
        <v>26</v>
      </c>
      <c r="I82" s="48"/>
      <c r="J82" s="38" t="s">
        <v>16</v>
      </c>
      <c r="K82" s="37" t="s">
        <v>21</v>
      </c>
      <c r="L82" s="37" t="s">
        <v>22</v>
      </c>
      <c r="M82" s="37" t="s">
        <v>23</v>
      </c>
      <c r="N82" s="37" t="s">
        <v>24</v>
      </c>
      <c r="O82" s="37" t="s">
        <v>25</v>
      </c>
      <c r="P82" s="37" t="s">
        <v>26</v>
      </c>
      <c r="Q82" s="48"/>
    </row>
    <row r="83" spans="1:17">
      <c r="A83" s="48"/>
      <c r="B83" s="35" t="s">
        <v>20</v>
      </c>
      <c r="C83" s="35">
        <f>COUNTIF('MAKLUMAT MURID'!$M$11:$M$70,1)</f>
        <v>0</v>
      </c>
      <c r="D83" s="35">
        <f>COUNTIF('MAKLUMAT MURID'!$M$11:$M$70,2)</f>
        <v>0</v>
      </c>
      <c r="E83" s="35">
        <f>COUNTIF('MAKLUMAT MURID'!$M$11:$M$70,3)</f>
        <v>0</v>
      </c>
      <c r="F83" s="35">
        <f>COUNTIF('MAKLUMAT MURID'!$M$11:$M$70,4)</f>
        <v>0</v>
      </c>
      <c r="G83" s="35">
        <f>COUNTIF('MAKLUMAT MURID'!$M$11:$M$70,5)</f>
        <v>0</v>
      </c>
      <c r="H83" s="35">
        <f>COUNTIF('MAKLUMAT MURID'!$M$11:$M$70,6)</f>
        <v>0</v>
      </c>
      <c r="I83" s="48"/>
      <c r="J83" s="35" t="s">
        <v>20</v>
      </c>
      <c r="K83" s="35">
        <f>COUNTIF('MAKLUMAT MURID'!$N$11:$N$70,1)</f>
        <v>0</v>
      </c>
      <c r="L83" s="35">
        <f>COUNTIF('MAKLUMAT MURID'!$N$11:$N$70,2)</f>
        <v>0</v>
      </c>
      <c r="M83" s="35">
        <f>COUNTIF('MAKLUMAT MURID'!$N$11:$N$70,3)</f>
        <v>0</v>
      </c>
      <c r="N83" s="35">
        <f>COUNTIF('MAKLUMAT MURID'!$N$11:$N$70,4)</f>
        <v>0</v>
      </c>
      <c r="O83" s="35">
        <f>COUNTIF('MAKLUMAT MURID'!$N$11:$N$70,5)</f>
        <v>0</v>
      </c>
      <c r="P83" s="35">
        <f>COUNTIF('MAKLUMAT MURID'!$N$11:$N$70,6)</f>
        <v>0</v>
      </c>
      <c r="Q83" s="48"/>
    </row>
    <row r="84" spans="1:17">
      <c r="A84" s="48"/>
      <c r="B84" s="59"/>
      <c r="C84" s="59"/>
      <c r="D84" s="59"/>
      <c r="E84" s="59"/>
      <c r="F84" s="59"/>
      <c r="G84" s="59"/>
      <c r="H84" s="59"/>
      <c r="I84" s="48"/>
      <c r="J84" s="59"/>
      <c r="K84" s="59"/>
      <c r="L84" s="59"/>
      <c r="M84" s="59"/>
      <c r="N84" s="59"/>
      <c r="O84" s="59"/>
      <c r="P84" s="59"/>
      <c r="Q84" s="48"/>
    </row>
    <row r="85" spans="1:17">
      <c r="A85" s="48"/>
      <c r="B85" s="59"/>
      <c r="C85" s="59"/>
      <c r="D85" s="59"/>
      <c r="E85" s="59"/>
      <c r="F85" s="59"/>
      <c r="G85" s="59"/>
      <c r="H85" s="59"/>
      <c r="I85" s="48"/>
      <c r="J85" s="59"/>
      <c r="K85" s="59"/>
      <c r="L85" s="59"/>
      <c r="M85" s="59"/>
      <c r="N85" s="59"/>
      <c r="O85" s="59"/>
      <c r="P85" s="59"/>
      <c r="Q85" s="48"/>
    </row>
    <row r="86" spans="1:17">
      <c r="A86" s="48"/>
      <c r="B86" s="59"/>
      <c r="C86" s="59"/>
      <c r="D86" s="59"/>
      <c r="E86" s="59"/>
      <c r="F86" s="59"/>
      <c r="G86" s="59"/>
      <c r="H86" s="59"/>
      <c r="I86" s="48"/>
      <c r="J86" s="59"/>
      <c r="K86" s="59"/>
      <c r="L86" s="59"/>
      <c r="M86" s="59"/>
      <c r="N86" s="59"/>
      <c r="O86" s="59"/>
      <c r="P86" s="59"/>
      <c r="Q86" s="48"/>
    </row>
    <row r="87" spans="1:17">
      <c r="A87" s="48"/>
      <c r="B87" s="59"/>
      <c r="C87" s="59"/>
      <c r="D87" s="59"/>
      <c r="E87" s="59"/>
      <c r="F87" s="59"/>
      <c r="G87" s="59"/>
      <c r="H87" s="59"/>
      <c r="I87" s="48"/>
      <c r="J87" s="59"/>
      <c r="K87" s="59"/>
      <c r="L87" s="59"/>
      <c r="M87" s="59"/>
      <c r="N87" s="59"/>
      <c r="O87" s="59"/>
      <c r="P87" s="59"/>
      <c r="Q87" s="48"/>
    </row>
    <row r="88" spans="1:17">
      <c r="A88" s="48"/>
      <c r="B88" s="59"/>
      <c r="C88" s="59"/>
      <c r="D88" s="59"/>
      <c r="E88" s="59"/>
      <c r="F88" s="59"/>
      <c r="G88" s="59"/>
      <c r="H88" s="59"/>
      <c r="I88" s="48"/>
      <c r="J88" s="59"/>
      <c r="K88" s="59"/>
      <c r="L88" s="59"/>
      <c r="M88" s="59"/>
      <c r="N88" s="59"/>
      <c r="O88" s="59"/>
      <c r="P88" s="59"/>
      <c r="Q88" s="48"/>
    </row>
    <row r="89" spans="1:17">
      <c r="A89" s="48"/>
      <c r="B89" s="59"/>
      <c r="C89" s="59"/>
      <c r="D89" s="59"/>
      <c r="E89" s="59"/>
      <c r="F89" s="59"/>
      <c r="G89" s="59"/>
      <c r="H89" s="59"/>
      <c r="I89" s="48"/>
      <c r="J89" s="59"/>
      <c r="K89" s="59"/>
      <c r="L89" s="59"/>
      <c r="M89" s="59"/>
      <c r="N89" s="59"/>
      <c r="O89" s="59"/>
      <c r="P89" s="59"/>
      <c r="Q89" s="48"/>
    </row>
    <row r="90" spans="1:17">
      <c r="A90" s="48"/>
      <c r="B90" s="59"/>
      <c r="C90" s="59"/>
      <c r="D90" s="59"/>
      <c r="E90" s="59"/>
      <c r="F90" s="59"/>
      <c r="G90" s="59"/>
      <c r="H90" s="59"/>
      <c r="I90" s="48"/>
      <c r="J90" s="59"/>
      <c r="K90" s="59"/>
      <c r="L90" s="59"/>
      <c r="M90" s="59"/>
      <c r="N90" s="59"/>
      <c r="O90" s="59"/>
      <c r="P90" s="59"/>
      <c r="Q90" s="48"/>
    </row>
    <row r="91" spans="1:17">
      <c r="A91" s="48"/>
      <c r="B91" s="59"/>
      <c r="C91" s="59"/>
      <c r="D91" s="59"/>
      <c r="E91" s="59"/>
      <c r="F91" s="59"/>
      <c r="G91" s="59"/>
      <c r="H91" s="59"/>
      <c r="I91" s="48"/>
      <c r="J91" s="59"/>
      <c r="K91" s="59"/>
      <c r="L91" s="59"/>
      <c r="M91" s="59"/>
      <c r="N91" s="59"/>
      <c r="O91" s="59"/>
      <c r="P91" s="59"/>
      <c r="Q91" s="48"/>
    </row>
    <row r="92" spans="1:17">
      <c r="A92" s="48"/>
      <c r="B92" s="59"/>
      <c r="C92" s="59"/>
      <c r="D92" s="59"/>
      <c r="E92" s="59"/>
      <c r="F92" s="59"/>
      <c r="G92" s="59"/>
      <c r="H92" s="59"/>
      <c r="I92" s="48"/>
      <c r="J92" s="59"/>
      <c r="K92" s="59"/>
      <c r="L92" s="59"/>
      <c r="M92" s="59"/>
      <c r="N92" s="59"/>
      <c r="O92" s="59"/>
      <c r="P92" s="59"/>
      <c r="Q92" s="48"/>
    </row>
    <row r="93" spans="1:17">
      <c r="A93" s="48"/>
      <c r="B93" s="59"/>
      <c r="C93" s="59"/>
      <c r="D93" s="59"/>
      <c r="E93" s="59"/>
      <c r="F93" s="59"/>
      <c r="G93" s="59"/>
      <c r="H93" s="59"/>
      <c r="I93" s="48"/>
      <c r="J93" s="59"/>
      <c r="K93" s="59"/>
      <c r="L93" s="59"/>
      <c r="M93" s="59"/>
      <c r="N93" s="59"/>
      <c r="O93" s="59"/>
      <c r="P93" s="59"/>
      <c r="Q93" s="48"/>
    </row>
    <row r="94" spans="1:17">
      <c r="A94" s="48"/>
      <c r="B94" s="59"/>
      <c r="C94" s="59"/>
      <c r="D94" s="59"/>
      <c r="E94" s="59"/>
      <c r="F94" s="59"/>
      <c r="G94" s="59"/>
      <c r="H94" s="59"/>
      <c r="I94" s="48"/>
      <c r="J94" s="59"/>
      <c r="K94" s="59"/>
      <c r="L94" s="59"/>
      <c r="M94" s="59"/>
      <c r="N94" s="59"/>
      <c r="O94" s="59"/>
      <c r="P94" s="59"/>
      <c r="Q94" s="48"/>
    </row>
    <row r="95" spans="1:17">
      <c r="A95" s="48"/>
      <c r="B95" s="59"/>
      <c r="C95" s="59"/>
      <c r="D95" s="59"/>
      <c r="E95" s="59"/>
      <c r="F95" s="59"/>
      <c r="G95" s="59"/>
      <c r="H95" s="59"/>
      <c r="I95" s="48"/>
      <c r="J95" s="59"/>
      <c r="K95" s="59"/>
      <c r="L95" s="59"/>
      <c r="M95" s="59"/>
      <c r="N95" s="59"/>
      <c r="O95" s="59"/>
      <c r="P95" s="59"/>
      <c r="Q95" s="48"/>
    </row>
    <row r="96" spans="1:17">
      <c r="A96" s="48"/>
      <c r="B96" s="59"/>
      <c r="C96" s="59"/>
      <c r="D96" s="59"/>
      <c r="E96" s="59"/>
      <c r="F96" s="39" t="s">
        <v>27</v>
      </c>
      <c r="G96" s="40">
        <f>SUM(C83:H83)</f>
        <v>0</v>
      </c>
      <c r="H96" s="39" t="s">
        <v>28</v>
      </c>
      <c r="I96" s="49"/>
      <c r="J96" s="59"/>
      <c r="K96" s="59"/>
      <c r="L96" s="59"/>
      <c r="M96" s="59"/>
      <c r="N96" s="39" t="s">
        <v>27</v>
      </c>
      <c r="O96" s="40">
        <f>SUM(K83:P83)</f>
        <v>0</v>
      </c>
      <c r="P96" s="39" t="s">
        <v>28</v>
      </c>
      <c r="Q96" s="48"/>
    </row>
    <row r="97" spans="1:17">
      <c r="A97" s="54"/>
      <c r="B97" s="54"/>
      <c r="C97" s="54"/>
      <c r="D97" s="54"/>
      <c r="E97" s="54"/>
      <c r="F97" s="54"/>
      <c r="G97" s="16"/>
      <c r="H97" s="205"/>
      <c r="I97" s="16"/>
      <c r="J97" s="54"/>
      <c r="K97" s="54"/>
      <c r="L97" s="54"/>
      <c r="M97" s="54"/>
      <c r="N97" s="54"/>
      <c r="O97" s="54"/>
      <c r="P97" s="205"/>
      <c r="Q97" s="54"/>
    </row>
    <row r="98" spans="1:17">
      <c r="A98" s="54"/>
      <c r="B98" s="54"/>
      <c r="C98" s="54"/>
      <c r="D98" s="54"/>
      <c r="E98" s="54"/>
      <c r="F98" s="54"/>
      <c r="G98" s="16"/>
      <c r="H98" s="205"/>
      <c r="I98" s="16"/>
      <c r="J98" s="54"/>
      <c r="K98" s="54"/>
      <c r="L98" s="54"/>
      <c r="M98" s="54"/>
      <c r="N98" s="54"/>
      <c r="O98" s="54"/>
      <c r="P98" s="205"/>
      <c r="Q98" s="54"/>
    </row>
    <row r="99" spans="1:17" ht="17">
      <c r="A99" s="54"/>
      <c r="B99" s="55" t="str">
        <f>'MAKLUMAT MURID'!O10</f>
        <v>9.1,9.2</v>
      </c>
      <c r="C99" s="12"/>
      <c r="D99" s="12"/>
      <c r="E99" s="12"/>
      <c r="F99" s="12"/>
      <c r="G99" s="12"/>
      <c r="H99" s="11"/>
      <c r="I99" s="16"/>
      <c r="J99" s="55">
        <f>'MAKLUMAT MURID'!P10</f>
        <v>10.1</v>
      </c>
      <c r="K99" s="12"/>
      <c r="L99" s="12"/>
      <c r="M99" s="12"/>
      <c r="N99" s="12"/>
      <c r="O99" s="12"/>
      <c r="P99" s="11"/>
      <c r="Q99" s="54"/>
    </row>
    <row r="100" spans="1:17" ht="15">
      <c r="A100" s="48"/>
      <c r="B100" s="38" t="s">
        <v>16</v>
      </c>
      <c r="C100" s="37" t="s">
        <v>21</v>
      </c>
      <c r="D100" s="37" t="s">
        <v>22</v>
      </c>
      <c r="E100" s="37" t="s">
        <v>23</v>
      </c>
      <c r="F100" s="37" t="s">
        <v>24</v>
      </c>
      <c r="G100" s="37" t="s">
        <v>25</v>
      </c>
      <c r="H100" s="37" t="s">
        <v>26</v>
      </c>
      <c r="I100" s="48"/>
      <c r="J100" s="38" t="s">
        <v>16</v>
      </c>
      <c r="K100" s="37" t="s">
        <v>21</v>
      </c>
      <c r="L100" s="37" t="s">
        <v>22</v>
      </c>
      <c r="M100" s="37" t="s">
        <v>23</v>
      </c>
      <c r="N100" s="37" t="s">
        <v>24</v>
      </c>
      <c r="O100" s="37" t="s">
        <v>25</v>
      </c>
      <c r="P100" s="37" t="s">
        <v>26</v>
      </c>
      <c r="Q100" s="48"/>
    </row>
    <row r="101" spans="1:17">
      <c r="A101" s="48"/>
      <c r="B101" s="35" t="s">
        <v>20</v>
      </c>
      <c r="C101" s="35">
        <f>COUNTIF('MAKLUMAT MURID'!$O$11:$O$70,1)</f>
        <v>0</v>
      </c>
      <c r="D101" s="35">
        <f>COUNTIF('MAKLUMAT MURID'!$O$11:$O$70,2)</f>
        <v>0</v>
      </c>
      <c r="E101" s="35">
        <f>COUNTIF('MAKLUMAT MURID'!$O$11:$O$70,3)</f>
        <v>0</v>
      </c>
      <c r="F101" s="35">
        <f>COUNTIF('MAKLUMAT MURID'!$O$11:$O$70,4)</f>
        <v>0</v>
      </c>
      <c r="G101" s="35">
        <f>COUNTIF('MAKLUMAT MURID'!$O$11:$O$70,5)</f>
        <v>0</v>
      </c>
      <c r="H101" s="35">
        <f>COUNTIF('MAKLUMAT MURID'!$O$11:$O$70,6)</f>
        <v>0</v>
      </c>
      <c r="I101" s="48"/>
      <c r="J101" s="35" t="s">
        <v>20</v>
      </c>
      <c r="K101" s="35">
        <f>COUNTIF('MAKLUMAT MURID'!$P$11:$P$70,1)</f>
        <v>0</v>
      </c>
      <c r="L101" s="35">
        <f>COUNTIF('MAKLUMAT MURID'!$P$11:$P$70,2)</f>
        <v>0</v>
      </c>
      <c r="M101" s="35">
        <f>COUNTIF('MAKLUMAT MURID'!$P$11:$P$70,3)</f>
        <v>0</v>
      </c>
      <c r="N101" s="35">
        <f>COUNTIF('MAKLUMAT MURID'!$P$11:$P$70,4)</f>
        <v>0</v>
      </c>
      <c r="O101" s="35">
        <f>COUNTIF('MAKLUMAT MURID'!$P$11:$P$70,5)</f>
        <v>0</v>
      </c>
      <c r="P101" s="35">
        <f>COUNTIF('MAKLUMAT MURID'!$P$11:$P$70,6)</f>
        <v>0</v>
      </c>
      <c r="Q101" s="48"/>
    </row>
    <row r="102" spans="1:17">
      <c r="A102" s="48"/>
      <c r="B102" s="59"/>
      <c r="C102" s="59"/>
      <c r="D102" s="59"/>
      <c r="E102" s="59"/>
      <c r="F102" s="59"/>
      <c r="G102" s="59"/>
      <c r="H102" s="59"/>
      <c r="I102" s="48"/>
      <c r="J102" s="59"/>
      <c r="K102" s="59"/>
      <c r="L102" s="59"/>
      <c r="M102" s="59"/>
      <c r="N102" s="59"/>
      <c r="O102" s="59"/>
      <c r="P102" s="59"/>
      <c r="Q102" s="48"/>
    </row>
    <row r="103" spans="1:17">
      <c r="A103" s="48"/>
      <c r="B103" s="59"/>
      <c r="C103" s="59"/>
      <c r="D103" s="59"/>
      <c r="E103" s="59"/>
      <c r="F103" s="59"/>
      <c r="G103" s="59"/>
      <c r="H103" s="59"/>
      <c r="I103" s="48"/>
      <c r="J103" s="59"/>
      <c r="K103" s="59"/>
      <c r="L103" s="59"/>
      <c r="M103" s="59"/>
      <c r="N103" s="59"/>
      <c r="O103" s="59"/>
      <c r="P103" s="59"/>
      <c r="Q103" s="48"/>
    </row>
    <row r="104" spans="1:17">
      <c r="A104" s="48"/>
      <c r="B104" s="59"/>
      <c r="C104" s="59"/>
      <c r="D104" s="59"/>
      <c r="E104" s="59"/>
      <c r="F104" s="59"/>
      <c r="G104" s="59"/>
      <c r="H104" s="59"/>
      <c r="I104" s="48"/>
      <c r="J104" s="59"/>
      <c r="K104" s="59"/>
      <c r="L104" s="59"/>
      <c r="M104" s="59"/>
      <c r="N104" s="59"/>
      <c r="O104" s="59"/>
      <c r="P104" s="59"/>
      <c r="Q104" s="48"/>
    </row>
    <row r="105" spans="1:17">
      <c r="A105" s="48"/>
      <c r="B105" s="59"/>
      <c r="C105" s="59"/>
      <c r="D105" s="59"/>
      <c r="E105" s="59"/>
      <c r="F105" s="59"/>
      <c r="G105" s="59"/>
      <c r="H105" s="59"/>
      <c r="I105" s="48"/>
      <c r="J105" s="59"/>
      <c r="K105" s="59"/>
      <c r="L105" s="59"/>
      <c r="M105" s="59"/>
      <c r="N105" s="59"/>
      <c r="O105" s="59"/>
      <c r="P105" s="59"/>
      <c r="Q105" s="48"/>
    </row>
    <row r="106" spans="1:17">
      <c r="A106" s="48"/>
      <c r="B106" s="59"/>
      <c r="C106" s="59"/>
      <c r="D106" s="59"/>
      <c r="E106" s="59"/>
      <c r="F106" s="59"/>
      <c r="G106" s="59"/>
      <c r="H106" s="59"/>
      <c r="I106" s="48"/>
      <c r="J106" s="59"/>
      <c r="K106" s="59"/>
      <c r="L106" s="59"/>
      <c r="M106" s="59"/>
      <c r="N106" s="59"/>
      <c r="O106" s="59"/>
      <c r="P106" s="59"/>
      <c r="Q106" s="48"/>
    </row>
    <row r="107" spans="1:17">
      <c r="A107" s="48"/>
      <c r="B107" s="59"/>
      <c r="C107" s="59"/>
      <c r="D107" s="59"/>
      <c r="E107" s="59"/>
      <c r="F107" s="59"/>
      <c r="G107" s="59"/>
      <c r="H107" s="59"/>
      <c r="I107" s="48"/>
      <c r="J107" s="59"/>
      <c r="K107" s="59"/>
      <c r="L107" s="59"/>
      <c r="M107" s="59"/>
      <c r="N107" s="59"/>
      <c r="O107" s="59"/>
      <c r="P107" s="59"/>
      <c r="Q107" s="48"/>
    </row>
    <row r="108" spans="1:17">
      <c r="A108" s="48"/>
      <c r="B108" s="59"/>
      <c r="C108" s="59"/>
      <c r="D108" s="59"/>
      <c r="E108" s="59"/>
      <c r="F108" s="59"/>
      <c r="G108" s="59"/>
      <c r="H108" s="59"/>
      <c r="I108" s="48"/>
      <c r="J108" s="59"/>
      <c r="K108" s="59"/>
      <c r="L108" s="59"/>
      <c r="M108" s="59"/>
      <c r="N108" s="59"/>
      <c r="O108" s="59"/>
      <c r="P108" s="59"/>
      <c r="Q108" s="48"/>
    </row>
    <row r="109" spans="1:17">
      <c r="A109" s="48"/>
      <c r="B109" s="59"/>
      <c r="C109" s="59"/>
      <c r="D109" s="59"/>
      <c r="E109" s="59"/>
      <c r="F109" s="59"/>
      <c r="G109" s="59"/>
      <c r="H109" s="59"/>
      <c r="I109" s="48"/>
      <c r="J109" s="59"/>
      <c r="K109" s="59"/>
      <c r="L109" s="59"/>
      <c r="M109" s="59"/>
      <c r="N109" s="59"/>
      <c r="O109" s="59"/>
      <c r="P109" s="59"/>
      <c r="Q109" s="48"/>
    </row>
    <row r="110" spans="1:17">
      <c r="A110" s="48"/>
      <c r="B110" s="59"/>
      <c r="C110" s="59"/>
      <c r="D110" s="59"/>
      <c r="E110" s="59"/>
      <c r="F110" s="59"/>
      <c r="G110" s="59"/>
      <c r="H110" s="59"/>
      <c r="I110" s="48"/>
      <c r="J110" s="59"/>
      <c r="K110" s="59"/>
      <c r="L110" s="59"/>
      <c r="M110" s="59"/>
      <c r="N110" s="59"/>
      <c r="O110" s="59"/>
      <c r="P110" s="59"/>
      <c r="Q110" s="48"/>
    </row>
    <row r="111" spans="1:17">
      <c r="A111" s="48"/>
      <c r="B111" s="59"/>
      <c r="C111" s="59"/>
      <c r="D111" s="59"/>
      <c r="E111" s="59"/>
      <c r="F111" s="59"/>
      <c r="G111" s="59"/>
      <c r="H111" s="59"/>
      <c r="I111" s="48"/>
      <c r="J111" s="59"/>
      <c r="K111" s="59"/>
      <c r="L111" s="59"/>
      <c r="M111" s="59"/>
      <c r="N111" s="59"/>
      <c r="O111" s="59"/>
      <c r="P111" s="59"/>
      <c r="Q111" s="48"/>
    </row>
    <row r="112" spans="1:17">
      <c r="A112" s="48"/>
      <c r="B112" s="59"/>
      <c r="C112" s="59"/>
      <c r="D112" s="59"/>
      <c r="E112" s="59"/>
      <c r="F112" s="59"/>
      <c r="G112" s="59"/>
      <c r="H112" s="59"/>
      <c r="I112" s="48"/>
      <c r="J112" s="59"/>
      <c r="K112" s="59"/>
      <c r="L112" s="59"/>
      <c r="M112" s="59"/>
      <c r="N112" s="59"/>
      <c r="O112" s="59"/>
      <c r="P112" s="59"/>
      <c r="Q112" s="48"/>
    </row>
    <row r="113" spans="1:17">
      <c r="A113" s="48"/>
      <c r="B113" s="59"/>
      <c r="C113" s="59"/>
      <c r="D113" s="59"/>
      <c r="E113" s="59"/>
      <c r="F113" s="59"/>
      <c r="G113" s="59"/>
      <c r="H113" s="59"/>
      <c r="I113" s="48"/>
      <c r="J113" s="59"/>
      <c r="K113" s="59"/>
      <c r="L113" s="59"/>
      <c r="M113" s="59"/>
      <c r="N113" s="59"/>
      <c r="O113" s="59"/>
      <c r="P113" s="59"/>
      <c r="Q113" s="48"/>
    </row>
    <row r="114" spans="1:17">
      <c r="A114" s="48"/>
      <c r="B114" s="59"/>
      <c r="C114" s="59"/>
      <c r="D114" s="59"/>
      <c r="E114" s="59"/>
      <c r="F114" s="39" t="s">
        <v>27</v>
      </c>
      <c r="G114" s="40">
        <f>SUM(C101:H101)</f>
        <v>0</v>
      </c>
      <c r="H114" s="39" t="s">
        <v>28</v>
      </c>
      <c r="I114" s="48"/>
      <c r="J114" s="59"/>
      <c r="K114" s="59"/>
      <c r="L114" s="59"/>
      <c r="M114" s="59"/>
      <c r="N114" s="39" t="s">
        <v>27</v>
      </c>
      <c r="O114" s="40">
        <f>SUM(K101:P101)</f>
        <v>0</v>
      </c>
      <c r="P114" s="39" t="s">
        <v>28</v>
      </c>
      <c r="Q114" s="49"/>
    </row>
    <row r="115" spans="1:17">
      <c r="A115" s="54"/>
      <c r="B115" s="54"/>
      <c r="C115" s="54"/>
      <c r="D115" s="54"/>
      <c r="E115" s="54"/>
      <c r="F115" s="54"/>
      <c r="G115" s="54"/>
      <c r="H115" s="205"/>
      <c r="I115" s="54"/>
      <c r="J115" s="54"/>
      <c r="K115" s="54"/>
      <c r="L115" s="54"/>
      <c r="M115" s="54"/>
      <c r="N115" s="54"/>
      <c r="O115" s="16"/>
      <c r="P115" s="205"/>
      <c r="Q115" s="16"/>
    </row>
    <row r="116" spans="1:17">
      <c r="A116" s="54"/>
      <c r="B116" s="54"/>
      <c r="C116" s="54"/>
      <c r="D116" s="54"/>
      <c r="E116" s="54"/>
      <c r="F116" s="54"/>
      <c r="G116" s="54"/>
      <c r="H116" s="205"/>
      <c r="I116" s="54"/>
      <c r="J116" s="54"/>
      <c r="K116" s="54"/>
      <c r="L116" s="54"/>
      <c r="M116" s="54"/>
      <c r="N116" s="54"/>
      <c r="O116" s="16"/>
      <c r="P116" s="205"/>
      <c r="Q116" s="16"/>
    </row>
    <row r="117" spans="1:17" ht="17">
      <c r="A117" s="54"/>
      <c r="B117" s="55" t="str">
        <f>'MAKLUMAT MURID'!Q10</f>
        <v>Nilai</v>
      </c>
      <c r="C117" s="12"/>
      <c r="D117" s="12"/>
      <c r="E117" s="12"/>
      <c r="F117" s="12"/>
      <c r="G117" s="12"/>
      <c r="H117" s="11"/>
      <c r="I117" s="54"/>
      <c r="J117" s="179" t="str">
        <f>'MAKLUMAT MURID'!R9</f>
        <v>TAHAP PENGUASAAN KESELURUHAN</v>
      </c>
      <c r="K117" s="180"/>
      <c r="L117" s="180"/>
      <c r="M117" s="12"/>
      <c r="N117" s="12"/>
      <c r="O117" s="12"/>
      <c r="P117" s="11"/>
      <c r="Q117" s="16"/>
    </row>
    <row r="118" spans="1:17" ht="15">
      <c r="A118" s="48"/>
      <c r="B118" s="38" t="s">
        <v>16</v>
      </c>
      <c r="C118" s="37" t="s">
        <v>21</v>
      </c>
      <c r="D118" s="37" t="s">
        <v>22</v>
      </c>
      <c r="E118" s="37" t="s">
        <v>23</v>
      </c>
      <c r="F118" s="37" t="s">
        <v>24</v>
      </c>
      <c r="G118" s="37" t="s">
        <v>25</v>
      </c>
      <c r="H118" s="37" t="s">
        <v>26</v>
      </c>
      <c r="I118" s="48"/>
      <c r="J118" s="38" t="s">
        <v>16</v>
      </c>
      <c r="K118" s="37" t="s">
        <v>21</v>
      </c>
      <c r="L118" s="37" t="s">
        <v>22</v>
      </c>
      <c r="M118" s="37" t="s">
        <v>23</v>
      </c>
      <c r="N118" s="37" t="s">
        <v>24</v>
      </c>
      <c r="O118" s="37" t="s">
        <v>25</v>
      </c>
      <c r="P118" s="37" t="s">
        <v>26</v>
      </c>
      <c r="Q118" s="48"/>
    </row>
    <row r="119" spans="1:17">
      <c r="A119" s="48"/>
      <c r="B119" s="35" t="s">
        <v>20</v>
      </c>
      <c r="C119" s="35">
        <f>COUNTIF('MAKLUMAT MURID'!$Q$11:$Q$70,1)</f>
        <v>0</v>
      </c>
      <c r="D119" s="35">
        <f>COUNTIF('MAKLUMAT MURID'!$Q$11:$Q$70,2)</f>
        <v>0</v>
      </c>
      <c r="E119" s="35">
        <f>COUNTIF('MAKLUMAT MURID'!$Q$11:$Q$70,3)</f>
        <v>0</v>
      </c>
      <c r="F119" s="35">
        <f>COUNTIF('MAKLUMAT MURID'!$Q$11:$Q$70,4)</f>
        <v>0</v>
      </c>
      <c r="G119" s="35">
        <f>COUNTIF('MAKLUMAT MURID'!$Q$11:$Q$70,5)</f>
        <v>0</v>
      </c>
      <c r="H119" s="35">
        <f>COUNTIF('MAKLUMAT MURID'!$Q$11:$Q$70,6)</f>
        <v>0</v>
      </c>
      <c r="I119" s="48"/>
      <c r="J119" s="35" t="s">
        <v>20</v>
      </c>
      <c r="K119" s="35">
        <f>COUNTIF('MAKLUMAT MURID'!$R$11:$R$70,1)</f>
        <v>0</v>
      </c>
      <c r="L119" s="35">
        <f>COUNTIF('MAKLUMAT MURID'!$R$11:$R$70,2)</f>
        <v>0</v>
      </c>
      <c r="M119" s="35">
        <f>COUNTIF('MAKLUMAT MURID'!$R$11:$R$70,3)</f>
        <v>0</v>
      </c>
      <c r="N119" s="35">
        <f>COUNTIF('MAKLUMAT MURID'!$R$11:$R$70,4)</f>
        <v>0</v>
      </c>
      <c r="O119" s="35">
        <f>COUNTIF('MAKLUMAT MURID'!$R$11:$R$70,5)</f>
        <v>0</v>
      </c>
      <c r="P119" s="35">
        <f>COUNTIF('MAKLUMAT MURID'!$R$11:$R$70,6)</f>
        <v>0</v>
      </c>
      <c r="Q119" s="48"/>
    </row>
    <row r="120" spans="1:17">
      <c r="A120" s="48"/>
      <c r="B120" s="59"/>
      <c r="C120" s="59"/>
      <c r="D120" s="59"/>
      <c r="E120" s="59"/>
      <c r="F120" s="59"/>
      <c r="G120" s="59"/>
      <c r="H120" s="59"/>
      <c r="I120" s="48"/>
      <c r="J120" s="59"/>
      <c r="K120" s="59"/>
      <c r="L120" s="59"/>
      <c r="M120" s="59"/>
      <c r="N120" s="59"/>
      <c r="O120" s="59"/>
      <c r="P120" s="59"/>
      <c r="Q120" s="48"/>
    </row>
    <row r="121" spans="1:17">
      <c r="A121" s="48"/>
      <c r="B121" s="59"/>
      <c r="C121" s="59"/>
      <c r="D121" s="59"/>
      <c r="E121" s="59"/>
      <c r="F121" s="59"/>
      <c r="G121" s="59"/>
      <c r="H121" s="59"/>
      <c r="I121" s="48"/>
      <c r="J121" s="59"/>
      <c r="K121" s="59"/>
      <c r="L121" s="59"/>
      <c r="M121" s="59"/>
      <c r="N121" s="59"/>
      <c r="O121" s="59"/>
      <c r="P121" s="59"/>
      <c r="Q121" s="48"/>
    </row>
    <row r="122" spans="1:17">
      <c r="A122" s="48"/>
      <c r="B122" s="59"/>
      <c r="C122" s="59"/>
      <c r="D122" s="59"/>
      <c r="E122" s="59"/>
      <c r="F122" s="59"/>
      <c r="G122" s="59"/>
      <c r="H122" s="59"/>
      <c r="I122" s="48"/>
      <c r="J122" s="59"/>
      <c r="K122" s="59"/>
      <c r="L122" s="59"/>
      <c r="M122" s="59"/>
      <c r="N122" s="59"/>
      <c r="O122" s="59"/>
      <c r="P122" s="59"/>
      <c r="Q122" s="48"/>
    </row>
    <row r="123" spans="1:17">
      <c r="A123" s="48"/>
      <c r="B123" s="59"/>
      <c r="C123" s="59"/>
      <c r="D123" s="59"/>
      <c r="E123" s="59"/>
      <c r="F123" s="59"/>
      <c r="G123" s="59"/>
      <c r="H123" s="59"/>
      <c r="I123" s="48"/>
      <c r="J123" s="59"/>
      <c r="K123" s="59"/>
      <c r="L123" s="59"/>
      <c r="M123" s="59"/>
      <c r="N123" s="59"/>
      <c r="O123" s="59"/>
      <c r="P123" s="59"/>
      <c r="Q123" s="48"/>
    </row>
    <row r="124" spans="1:17">
      <c r="A124" s="48"/>
      <c r="B124" s="59"/>
      <c r="C124" s="59"/>
      <c r="D124" s="59"/>
      <c r="E124" s="59"/>
      <c r="F124" s="59"/>
      <c r="G124" s="59"/>
      <c r="H124" s="59"/>
      <c r="I124" s="48"/>
      <c r="J124" s="59"/>
      <c r="K124" s="59"/>
      <c r="L124" s="59"/>
      <c r="M124" s="59"/>
      <c r="N124" s="59"/>
      <c r="O124" s="59"/>
      <c r="P124" s="59"/>
      <c r="Q124" s="48"/>
    </row>
    <row r="125" spans="1:17">
      <c r="A125" s="48"/>
      <c r="B125" s="59"/>
      <c r="C125" s="59"/>
      <c r="D125" s="59"/>
      <c r="E125" s="59"/>
      <c r="F125" s="59"/>
      <c r="G125" s="59"/>
      <c r="H125" s="59"/>
      <c r="I125" s="48"/>
      <c r="J125" s="59"/>
      <c r="K125" s="59"/>
      <c r="L125" s="59"/>
      <c r="M125" s="59"/>
      <c r="N125" s="59"/>
      <c r="O125" s="59"/>
      <c r="P125" s="59"/>
      <c r="Q125" s="48"/>
    </row>
    <row r="126" spans="1:17">
      <c r="A126" s="48"/>
      <c r="B126" s="59"/>
      <c r="C126" s="59"/>
      <c r="D126" s="59"/>
      <c r="E126" s="59"/>
      <c r="F126" s="59"/>
      <c r="G126" s="59"/>
      <c r="H126" s="59"/>
      <c r="I126" s="48"/>
      <c r="J126" s="59"/>
      <c r="K126" s="59"/>
      <c r="L126" s="59"/>
      <c r="M126" s="59"/>
      <c r="N126" s="59"/>
      <c r="O126" s="59"/>
      <c r="P126" s="59"/>
      <c r="Q126" s="48"/>
    </row>
    <row r="127" spans="1:17">
      <c r="A127" s="48"/>
      <c r="B127" s="59"/>
      <c r="C127" s="59"/>
      <c r="D127" s="59"/>
      <c r="E127" s="59"/>
      <c r="F127" s="59"/>
      <c r="G127" s="59"/>
      <c r="H127" s="59"/>
      <c r="I127" s="48"/>
      <c r="J127" s="59"/>
      <c r="K127" s="59"/>
      <c r="L127" s="59"/>
      <c r="M127" s="59"/>
      <c r="N127" s="59"/>
      <c r="O127" s="59"/>
      <c r="P127" s="59"/>
      <c r="Q127" s="48"/>
    </row>
    <row r="128" spans="1:17">
      <c r="A128" s="48"/>
      <c r="B128" s="59"/>
      <c r="C128" s="59"/>
      <c r="D128" s="59"/>
      <c r="E128" s="59"/>
      <c r="F128" s="59"/>
      <c r="G128" s="59"/>
      <c r="H128" s="59"/>
      <c r="I128" s="48"/>
      <c r="J128" s="59"/>
      <c r="K128" s="59"/>
      <c r="L128" s="59"/>
      <c r="M128" s="59"/>
      <c r="N128" s="59"/>
      <c r="O128" s="59"/>
      <c r="P128" s="59"/>
      <c r="Q128" s="48"/>
    </row>
    <row r="129" spans="1:17">
      <c r="A129" s="48"/>
      <c r="B129" s="59"/>
      <c r="C129" s="59"/>
      <c r="D129" s="59"/>
      <c r="E129" s="59"/>
      <c r="F129" s="59"/>
      <c r="G129" s="59"/>
      <c r="H129" s="59"/>
      <c r="I129" s="48"/>
      <c r="J129" s="59"/>
      <c r="K129" s="59"/>
      <c r="L129" s="59"/>
      <c r="M129" s="59"/>
      <c r="N129" s="59"/>
      <c r="O129" s="59"/>
      <c r="P129" s="59"/>
      <c r="Q129" s="48"/>
    </row>
    <row r="130" spans="1:17">
      <c r="A130" s="48"/>
      <c r="B130" s="59"/>
      <c r="C130" s="59"/>
      <c r="D130" s="59"/>
      <c r="E130" s="59"/>
      <c r="F130" s="59"/>
      <c r="G130" s="59"/>
      <c r="H130" s="59"/>
      <c r="I130" s="48"/>
      <c r="J130" s="59"/>
      <c r="K130" s="59"/>
      <c r="L130" s="59"/>
      <c r="M130" s="59"/>
      <c r="N130" s="59"/>
      <c r="O130" s="59"/>
      <c r="P130" s="59"/>
      <c r="Q130" s="48"/>
    </row>
    <row r="131" spans="1:17">
      <c r="A131" s="48"/>
      <c r="B131" s="59"/>
      <c r="C131" s="59"/>
      <c r="D131" s="59"/>
      <c r="E131" s="59"/>
      <c r="F131" s="59"/>
      <c r="G131" s="59"/>
      <c r="H131" s="59"/>
      <c r="I131" s="48"/>
      <c r="J131" s="59"/>
      <c r="K131" s="59"/>
      <c r="L131" s="59"/>
      <c r="M131" s="59"/>
      <c r="N131" s="59"/>
      <c r="O131" s="59"/>
      <c r="P131" s="59"/>
      <c r="Q131" s="48"/>
    </row>
    <row r="132" spans="1:17">
      <c r="A132" s="48"/>
      <c r="B132" s="59"/>
      <c r="C132" s="59"/>
      <c r="D132" s="59"/>
      <c r="E132" s="59"/>
      <c r="F132" s="39" t="s">
        <v>27</v>
      </c>
      <c r="G132" s="40">
        <f>SUM(C119:H119)</f>
        <v>0</v>
      </c>
      <c r="H132" s="39" t="s">
        <v>28</v>
      </c>
      <c r="I132" s="48"/>
      <c r="J132" s="59"/>
      <c r="K132" s="59"/>
      <c r="L132" s="59"/>
      <c r="M132" s="59"/>
      <c r="N132" s="39" t="s">
        <v>27</v>
      </c>
      <c r="O132" s="40">
        <f>SUM(K119:P119)</f>
        <v>0</v>
      </c>
      <c r="P132" s="39" t="s">
        <v>28</v>
      </c>
      <c r="Q132" s="48"/>
    </row>
    <row r="133" spans="1:17">
      <c r="A133" s="54"/>
      <c r="B133" s="54"/>
      <c r="C133" s="54"/>
      <c r="D133" s="54"/>
      <c r="E133" s="54"/>
      <c r="F133" s="54"/>
      <c r="G133" s="16"/>
      <c r="H133" s="173"/>
      <c r="I133" s="54"/>
      <c r="J133" s="54"/>
      <c r="K133" s="54"/>
      <c r="L133" s="54"/>
      <c r="M133" s="54"/>
      <c r="N133" s="54"/>
      <c r="O133" s="16"/>
      <c r="P133" s="173"/>
      <c r="Q133" s="54"/>
    </row>
  </sheetData>
  <sheetProtection password="CD3E" sheet="1" objects="1" scenarios="1"/>
  <mergeCells count="15">
    <mergeCell ref="H43:H44"/>
    <mergeCell ref="P43:P44"/>
    <mergeCell ref="H61:H62"/>
    <mergeCell ref="P61:P62"/>
    <mergeCell ref="A1:Q4"/>
    <mergeCell ref="H6:H7"/>
    <mergeCell ref="P6:P7"/>
    <mergeCell ref="H25:H26"/>
    <mergeCell ref="P25:P26"/>
    <mergeCell ref="H79:H80"/>
    <mergeCell ref="P79:P80"/>
    <mergeCell ref="H97:H98"/>
    <mergeCell ref="P97:P98"/>
    <mergeCell ref="H115:H116"/>
    <mergeCell ref="P115:P116"/>
  </mergeCells>
  <printOptions horizontalCentered="1"/>
  <pageMargins left="0.25" right="0.25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opLeftCell="A4" zoomScale="80" zoomScaleNormal="80" zoomScalePageLayoutView="80" workbookViewId="0">
      <selection activeCell="C17" sqref="C17"/>
    </sheetView>
  </sheetViews>
  <sheetFormatPr baseColWidth="10" defaultColWidth="8.83203125" defaultRowHeight="14" x14ac:dyDescent="0"/>
  <cols>
    <col min="1" max="1" width="4.5" bestFit="1" customWidth="1"/>
    <col min="2" max="2" width="9" bestFit="1" customWidth="1"/>
    <col min="3" max="3" width="85.83203125" bestFit="1" customWidth="1"/>
    <col min="5" max="5" width="8.83203125" style="156"/>
    <col min="7" max="7" width="8.83203125" style="156"/>
  </cols>
  <sheetData>
    <row r="2" spans="1:9" ht="15" thickBot="1"/>
    <row r="3" spans="1:9" ht="61" thickBot="1">
      <c r="A3" s="126" t="s">
        <v>88</v>
      </c>
      <c r="B3" s="127" t="s">
        <v>89</v>
      </c>
      <c r="C3" s="139" t="s">
        <v>32</v>
      </c>
    </row>
    <row r="4" spans="1:9" ht="15">
      <c r="A4" s="128">
        <v>1</v>
      </c>
      <c r="B4" s="128" t="s">
        <v>41</v>
      </c>
      <c r="C4" s="140" t="s">
        <v>57</v>
      </c>
      <c r="E4" s="156">
        <v>1</v>
      </c>
      <c r="F4" s="156" t="s">
        <v>41</v>
      </c>
      <c r="G4" s="156" t="s">
        <v>114</v>
      </c>
      <c r="H4">
        <v>1</v>
      </c>
      <c r="I4" s="156" t="s">
        <v>41</v>
      </c>
    </row>
    <row r="5" spans="1:9" ht="15">
      <c r="A5" s="129">
        <v>2</v>
      </c>
      <c r="B5" s="129" t="s">
        <v>42</v>
      </c>
      <c r="C5" s="141" t="s">
        <v>58</v>
      </c>
      <c r="E5" s="156">
        <v>2</v>
      </c>
      <c r="F5" s="156" t="s">
        <v>42</v>
      </c>
      <c r="G5" s="156" t="s">
        <v>115</v>
      </c>
      <c r="H5">
        <v>2</v>
      </c>
      <c r="I5" s="156" t="s">
        <v>42</v>
      </c>
    </row>
    <row r="6" spans="1:9" ht="15">
      <c r="A6" s="129">
        <v>3</v>
      </c>
      <c r="B6" s="129" t="s">
        <v>43</v>
      </c>
      <c r="C6" s="141" t="s">
        <v>59</v>
      </c>
      <c r="E6" s="156">
        <v>3</v>
      </c>
      <c r="F6" s="156" t="s">
        <v>43</v>
      </c>
      <c r="H6">
        <v>3</v>
      </c>
      <c r="I6" s="156" t="s">
        <v>43</v>
      </c>
    </row>
    <row r="7" spans="1:9" ht="15">
      <c r="A7" s="129">
        <v>4</v>
      </c>
      <c r="B7" s="129" t="s">
        <v>44</v>
      </c>
      <c r="C7" s="141" t="s">
        <v>60</v>
      </c>
      <c r="E7" s="156">
        <v>4</v>
      </c>
      <c r="F7" s="156" t="s">
        <v>44</v>
      </c>
      <c r="H7">
        <v>4</v>
      </c>
      <c r="I7" s="156" t="s">
        <v>44</v>
      </c>
    </row>
    <row r="8" spans="1:9" ht="15">
      <c r="A8" s="129">
        <v>5</v>
      </c>
      <c r="B8" s="129" t="s">
        <v>45</v>
      </c>
      <c r="C8" s="141" t="s">
        <v>61</v>
      </c>
      <c r="E8" s="156">
        <v>5</v>
      </c>
      <c r="F8" s="156" t="s">
        <v>45</v>
      </c>
      <c r="H8">
        <v>5</v>
      </c>
      <c r="I8" s="156" t="s">
        <v>45</v>
      </c>
    </row>
    <row r="9" spans="1:9" ht="15">
      <c r="A9" s="129">
        <v>6</v>
      </c>
      <c r="B9" s="129" t="s">
        <v>46</v>
      </c>
      <c r="C9" s="141" t="s">
        <v>62</v>
      </c>
      <c r="E9" s="156">
        <v>6</v>
      </c>
      <c r="F9" s="156" t="s">
        <v>46</v>
      </c>
      <c r="H9">
        <v>6</v>
      </c>
      <c r="I9" s="156" t="s">
        <v>46</v>
      </c>
    </row>
    <row r="10" spans="1:9" ht="15">
      <c r="A10" s="129">
        <v>7</v>
      </c>
      <c r="B10" s="129" t="s">
        <v>47</v>
      </c>
      <c r="C10" s="141" t="s">
        <v>63</v>
      </c>
      <c r="E10" s="156">
        <v>7</v>
      </c>
      <c r="F10" s="156" t="s">
        <v>47</v>
      </c>
      <c r="H10">
        <v>7</v>
      </c>
      <c r="I10" s="156" t="s">
        <v>47</v>
      </c>
    </row>
    <row r="11" spans="1:9" ht="15">
      <c r="A11" s="129">
        <v>8</v>
      </c>
      <c r="B11" s="129" t="s">
        <v>48</v>
      </c>
      <c r="C11" s="141" t="s">
        <v>64</v>
      </c>
      <c r="E11" s="156">
        <v>8</v>
      </c>
      <c r="F11" s="156" t="s">
        <v>48</v>
      </c>
      <c r="H11">
        <v>8</v>
      </c>
      <c r="I11" s="156" t="s">
        <v>48</v>
      </c>
    </row>
    <row r="12" spans="1:9" ht="15">
      <c r="A12" s="129">
        <v>9</v>
      </c>
      <c r="B12" s="129" t="s">
        <v>49</v>
      </c>
      <c r="C12" s="141" t="s">
        <v>65</v>
      </c>
      <c r="E12" s="156">
        <v>9</v>
      </c>
      <c r="F12" s="156" t="s">
        <v>49</v>
      </c>
      <c r="H12">
        <v>9</v>
      </c>
      <c r="I12" s="156" t="s">
        <v>49</v>
      </c>
    </row>
    <row r="13" spans="1:9" ht="15">
      <c r="A13" s="129">
        <v>10</v>
      </c>
      <c r="B13" s="130" t="s">
        <v>50</v>
      </c>
      <c r="C13" s="141" t="s">
        <v>66</v>
      </c>
      <c r="E13" s="156">
        <v>10</v>
      </c>
      <c r="F13" s="156" t="s">
        <v>50</v>
      </c>
      <c r="H13">
        <v>10</v>
      </c>
      <c r="I13" s="156" t="s">
        <v>50</v>
      </c>
    </row>
    <row r="14" spans="1:9" ht="15">
      <c r="A14" s="129">
        <v>11</v>
      </c>
      <c r="B14" s="130" t="s">
        <v>51</v>
      </c>
      <c r="C14" s="141" t="s">
        <v>67</v>
      </c>
      <c r="E14" s="156">
        <v>11</v>
      </c>
      <c r="F14" s="156" t="s">
        <v>51</v>
      </c>
      <c r="H14">
        <v>11</v>
      </c>
      <c r="I14" s="156" t="s">
        <v>51</v>
      </c>
    </row>
    <row r="15" spans="1:9" ht="15">
      <c r="A15" s="129">
        <v>12</v>
      </c>
      <c r="B15" s="130" t="s">
        <v>52</v>
      </c>
      <c r="C15" s="141" t="s">
        <v>68</v>
      </c>
      <c r="E15" s="156">
        <v>12</v>
      </c>
      <c r="F15" s="156" t="s">
        <v>52</v>
      </c>
      <c r="H15">
        <v>12</v>
      </c>
      <c r="I15" s="156" t="s">
        <v>52</v>
      </c>
    </row>
    <row r="16" spans="1:9" ht="15">
      <c r="A16" s="129">
        <v>13</v>
      </c>
      <c r="B16" s="131">
        <v>1.2</v>
      </c>
      <c r="C16" s="141" t="s">
        <v>69</v>
      </c>
      <c r="E16" s="156">
        <v>13</v>
      </c>
      <c r="F16" s="156">
        <v>1.2</v>
      </c>
      <c r="H16">
        <v>13</v>
      </c>
      <c r="I16" s="156">
        <v>1.2</v>
      </c>
    </row>
    <row r="17" spans="1:9" ht="16" thickBot="1">
      <c r="A17" s="129">
        <v>14</v>
      </c>
      <c r="B17" s="131">
        <v>2.1</v>
      </c>
      <c r="C17" s="141" t="s">
        <v>70</v>
      </c>
      <c r="E17" s="156">
        <v>14</v>
      </c>
      <c r="F17">
        <v>2.1</v>
      </c>
      <c r="H17">
        <v>14</v>
      </c>
      <c r="I17" s="156">
        <v>2.1</v>
      </c>
    </row>
    <row r="18" spans="1:9" ht="15" customHeight="1">
      <c r="A18" s="133">
        <v>15</v>
      </c>
      <c r="B18" s="134">
        <v>3.1</v>
      </c>
      <c r="C18" s="142" t="s">
        <v>71</v>
      </c>
      <c r="E18" s="156">
        <v>15</v>
      </c>
      <c r="F18" s="156">
        <v>3.1</v>
      </c>
      <c r="H18">
        <v>15</v>
      </c>
      <c r="I18" s="156">
        <v>3.1</v>
      </c>
    </row>
    <row r="19" spans="1:9" ht="15" customHeight="1">
      <c r="A19" s="209">
        <v>16</v>
      </c>
      <c r="B19" s="133">
        <v>3.2</v>
      </c>
      <c r="C19" s="143" t="s">
        <v>72</v>
      </c>
      <c r="E19" s="156">
        <v>16</v>
      </c>
      <c r="F19" s="156" t="s">
        <v>53</v>
      </c>
      <c r="H19">
        <v>16</v>
      </c>
      <c r="I19" s="156">
        <v>3.2</v>
      </c>
    </row>
    <row r="20" spans="1:9" ht="15" customHeight="1">
      <c r="A20" s="210"/>
      <c r="B20" s="128">
        <v>3.3</v>
      </c>
      <c r="C20" s="144" t="s">
        <v>73</v>
      </c>
      <c r="E20" s="156">
        <v>17</v>
      </c>
      <c r="F20" s="156">
        <v>4.0999999999999996</v>
      </c>
      <c r="H20">
        <v>17</v>
      </c>
      <c r="I20" s="156">
        <v>3.3</v>
      </c>
    </row>
    <row r="21" spans="1:9" ht="15" customHeight="1">
      <c r="A21" s="133">
        <v>3</v>
      </c>
      <c r="B21" s="133">
        <v>4.0999999999999996</v>
      </c>
      <c r="C21" s="145" t="s">
        <v>74</v>
      </c>
      <c r="E21" s="156">
        <v>18</v>
      </c>
      <c r="F21" s="156">
        <v>4.2</v>
      </c>
      <c r="H21">
        <v>18</v>
      </c>
      <c r="I21" s="156">
        <v>4.0999999999999996</v>
      </c>
    </row>
    <row r="22" spans="1:9" ht="15" customHeight="1">
      <c r="A22" s="133">
        <v>4</v>
      </c>
      <c r="B22" s="134">
        <v>4.2</v>
      </c>
      <c r="C22" s="145" t="s">
        <v>75</v>
      </c>
      <c r="E22" s="156">
        <v>19</v>
      </c>
      <c r="F22" s="156" t="s">
        <v>54</v>
      </c>
      <c r="H22">
        <v>19</v>
      </c>
      <c r="I22" s="156">
        <v>4.2</v>
      </c>
    </row>
    <row r="23" spans="1:9" ht="15" customHeight="1">
      <c r="A23" s="214">
        <v>5</v>
      </c>
      <c r="B23" s="134">
        <v>5.0999999999999996</v>
      </c>
      <c r="C23" s="143" t="s">
        <v>76</v>
      </c>
      <c r="E23" s="156">
        <v>20</v>
      </c>
      <c r="F23" s="156" t="s">
        <v>55</v>
      </c>
      <c r="H23">
        <v>20</v>
      </c>
      <c r="I23" s="156">
        <v>5.0999999999999996</v>
      </c>
    </row>
    <row r="24" spans="1:9" ht="15" customHeight="1">
      <c r="A24" s="216"/>
      <c r="B24" s="135">
        <v>5.2</v>
      </c>
      <c r="C24" s="144" t="s">
        <v>77</v>
      </c>
      <c r="E24" s="156">
        <v>21</v>
      </c>
      <c r="F24" s="156">
        <v>7.1</v>
      </c>
      <c r="H24">
        <v>21</v>
      </c>
      <c r="I24" s="156">
        <v>5.2</v>
      </c>
    </row>
    <row r="25" spans="1:9" ht="15" customHeight="1">
      <c r="A25" s="209">
        <v>6</v>
      </c>
      <c r="B25" s="133">
        <v>6.1</v>
      </c>
      <c r="C25" s="143" t="s">
        <v>78</v>
      </c>
      <c r="E25" s="156">
        <v>22</v>
      </c>
      <c r="F25" s="156">
        <v>8.1</v>
      </c>
      <c r="H25">
        <v>22</v>
      </c>
      <c r="I25" s="156">
        <v>6.1</v>
      </c>
    </row>
    <row r="26" spans="1:9" ht="15" customHeight="1">
      <c r="A26" s="210"/>
      <c r="B26" s="128">
        <v>6.2</v>
      </c>
      <c r="C26" s="144" t="s">
        <v>79</v>
      </c>
      <c r="E26" s="156">
        <v>23</v>
      </c>
      <c r="F26" s="156">
        <v>9.1</v>
      </c>
      <c r="H26">
        <v>23</v>
      </c>
      <c r="I26" s="156">
        <v>6.2</v>
      </c>
    </row>
    <row r="27" spans="1:9" ht="15" customHeight="1">
      <c r="A27" s="133">
        <v>7</v>
      </c>
      <c r="B27" s="136">
        <v>7.1</v>
      </c>
      <c r="C27" s="145" t="s">
        <v>80</v>
      </c>
      <c r="E27" s="156">
        <v>24</v>
      </c>
      <c r="F27" s="156">
        <v>10.1</v>
      </c>
      <c r="H27">
        <v>24</v>
      </c>
      <c r="I27" s="156">
        <v>7.1</v>
      </c>
    </row>
    <row r="28" spans="1:9" ht="15" customHeight="1">
      <c r="A28" s="133">
        <v>8</v>
      </c>
      <c r="B28" s="133">
        <v>8.1</v>
      </c>
      <c r="C28" s="145" t="s">
        <v>81</v>
      </c>
      <c r="E28" s="156">
        <v>25</v>
      </c>
      <c r="F28" s="156">
        <v>11.1</v>
      </c>
      <c r="H28">
        <v>25</v>
      </c>
      <c r="I28" s="156">
        <v>8.1</v>
      </c>
    </row>
    <row r="29" spans="1:9" ht="15" customHeight="1">
      <c r="A29" s="133">
        <v>9</v>
      </c>
      <c r="B29" s="133">
        <v>9.1</v>
      </c>
      <c r="C29" s="145" t="s">
        <v>82</v>
      </c>
      <c r="E29" s="156">
        <v>26</v>
      </c>
      <c r="F29" s="156" t="s">
        <v>112</v>
      </c>
      <c r="H29">
        <v>26</v>
      </c>
      <c r="I29" s="156">
        <v>9.1</v>
      </c>
    </row>
    <row r="30" spans="1:9" ht="15" customHeight="1">
      <c r="A30" s="133">
        <v>10</v>
      </c>
      <c r="B30" s="137">
        <v>10.1</v>
      </c>
      <c r="C30" s="145" t="s">
        <v>83</v>
      </c>
      <c r="F30" s="156" t="s">
        <v>56</v>
      </c>
      <c r="H30">
        <v>27</v>
      </c>
      <c r="I30" s="156">
        <v>10.1</v>
      </c>
    </row>
    <row r="31" spans="1:9" ht="15">
      <c r="A31" s="133">
        <v>11</v>
      </c>
      <c r="B31" s="133">
        <v>11.1</v>
      </c>
      <c r="C31" s="145" t="s">
        <v>84</v>
      </c>
      <c r="H31">
        <v>28</v>
      </c>
      <c r="I31" s="156">
        <v>11.1</v>
      </c>
    </row>
    <row r="32" spans="1:9" ht="15" customHeight="1">
      <c r="A32" s="214">
        <v>12</v>
      </c>
      <c r="B32" s="137">
        <v>12.1</v>
      </c>
      <c r="C32" s="143" t="s">
        <v>85</v>
      </c>
      <c r="H32">
        <v>29</v>
      </c>
      <c r="I32" s="156">
        <v>12.1</v>
      </c>
    </row>
    <row r="33" spans="1:9" ht="15" customHeight="1">
      <c r="A33" s="215"/>
      <c r="B33" s="136">
        <v>12.2</v>
      </c>
      <c r="C33" s="146" t="s">
        <v>86</v>
      </c>
      <c r="H33">
        <v>30</v>
      </c>
      <c r="I33" s="156">
        <v>12.2</v>
      </c>
    </row>
    <row r="34" spans="1:9" ht="15" customHeight="1">
      <c r="A34" s="216"/>
      <c r="B34" s="128">
        <v>12.3</v>
      </c>
      <c r="C34" s="144" t="s">
        <v>87</v>
      </c>
      <c r="H34">
        <v>31</v>
      </c>
      <c r="I34" s="156">
        <v>12.3</v>
      </c>
    </row>
    <row r="35" spans="1:9" ht="16" thickBot="1">
      <c r="A35" s="132"/>
      <c r="B35" s="138"/>
      <c r="C35" s="147"/>
    </row>
    <row r="36" spans="1:9" ht="16" thickBot="1">
      <c r="A36" s="211" t="s">
        <v>88</v>
      </c>
      <c r="B36" s="212"/>
      <c r="C36" s="148" t="s">
        <v>90</v>
      </c>
    </row>
    <row r="37" spans="1:9" ht="15">
      <c r="A37" s="210">
        <v>1</v>
      </c>
      <c r="B37" s="213"/>
      <c r="C37" s="140" t="s">
        <v>91</v>
      </c>
    </row>
  </sheetData>
  <sheetProtection password="CD3E" sheet="1" objects="1" scenarios="1"/>
  <mergeCells count="6">
    <mergeCell ref="A19:A20"/>
    <mergeCell ref="A36:B36"/>
    <mergeCell ref="A37:B37"/>
    <mergeCell ref="A32:A34"/>
    <mergeCell ref="A23:A24"/>
    <mergeCell ref="A25:A2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LAPORAN MURID (INDIVIDU)</vt:lpstr>
      <vt:lpstr>MAKLUMAT MURID</vt:lpstr>
      <vt:lpstr>DATA PERNYATAAN TAHAP PGUASAAN </vt:lpstr>
      <vt:lpstr>GRAF PELAPORAN</vt:lpstr>
      <vt:lpstr>Sheet1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Mac Mav</cp:lastModifiedBy>
  <cp:lastPrinted>2017-11-16T03:16:07Z</cp:lastPrinted>
  <dcterms:created xsi:type="dcterms:W3CDTF">2013-07-10T02:44:08Z</dcterms:created>
  <dcterms:modified xsi:type="dcterms:W3CDTF">2018-01-11T04:20:14Z</dcterms:modified>
</cp:coreProperties>
</file>